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一般公共预算" sheetId="1" r:id="rId1"/>
    <sheet name="政府性基金" sheetId="2" r:id="rId2"/>
    <sheet name="国有资本经营" sheetId="3" r:id="rId3"/>
    <sheet name="社保基金" sheetId="4" r:id="rId4"/>
  </sheets>
  <definedNames>
    <definedName name="_xlnm._FilterDatabase" localSheetId="0" hidden="1">一般公共预算!$A$4:$H$53</definedName>
    <definedName name="_xlnm._FilterDatabase" localSheetId="1" hidden="1">政府性基金!$A$3:$H$32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<sst xmlns="http://schemas.openxmlformats.org/spreadsheetml/2006/main" count="207" uniqueCount="153">
  <si>
    <t>秭归县2025年财政预算收支平衡表</t>
  </si>
  <si>
    <t>单位：万元</t>
  </si>
  <si>
    <t>收入项目</t>
  </si>
  <si>
    <t>年初预算数</t>
  </si>
  <si>
    <t>第一次预算调整</t>
  </si>
  <si>
    <t>增减
变化</t>
  </si>
  <si>
    <t>支出项目</t>
  </si>
  <si>
    <t>一、地方公共财政预算收入小计</t>
  </si>
  <si>
    <t>一、地方公共财政预算支出合计</t>
  </si>
  <si>
    <t>（一）税收收入</t>
  </si>
  <si>
    <t>201、一般公共服务支出</t>
  </si>
  <si>
    <t>（二）非税收入</t>
  </si>
  <si>
    <t>203、国防支出</t>
  </si>
  <si>
    <t>二、上级补助收入</t>
  </si>
  <si>
    <t>204、公共安全支出</t>
  </si>
  <si>
    <t xml:space="preserve">（一）返还性收入 </t>
  </si>
  <si>
    <t>205、教育支出</t>
  </si>
  <si>
    <t>[1100103]成品油税费改革税收返还收入</t>
  </si>
  <si>
    <t>206、科学技术支出</t>
  </si>
  <si>
    <t>[1100104]增值税税收返还收入</t>
  </si>
  <si>
    <t>207、文化旅游体育与传媒支出</t>
  </si>
  <si>
    <t>[1100105]消费税税收返还收入</t>
  </si>
  <si>
    <t>208、社会保障和就业支出</t>
  </si>
  <si>
    <t>[1100106]增值税“五五分享”税收返还收入</t>
  </si>
  <si>
    <t>210、卫生健康支出</t>
  </si>
  <si>
    <t>[1100199其他返还性收入</t>
  </si>
  <si>
    <t>211、节能环保支出</t>
  </si>
  <si>
    <t>（二）一般性转移支付收入</t>
  </si>
  <si>
    <t>212、城乡社区支出</t>
  </si>
  <si>
    <t xml:space="preserve">[1100201]体制补助收入 </t>
  </si>
  <si>
    <t>213、农林水支出</t>
  </si>
  <si>
    <t xml:space="preserve">[1100202]均衡性转移支付收入 </t>
  </si>
  <si>
    <t>214、交通运输支出</t>
  </si>
  <si>
    <t>[1100207]县级基本财力保障机制奖补资金收入</t>
  </si>
  <si>
    <t>215、资源勘探工业信息等支出</t>
  </si>
  <si>
    <t xml:space="preserve">[1100208]结算补助收入 </t>
  </si>
  <si>
    <t>216、商业服务业等支出</t>
  </si>
  <si>
    <t xml:space="preserve">[1100212]资源枯竭型城市转移支付补助收入 </t>
  </si>
  <si>
    <t>220、自然资源海洋气象等支出</t>
  </si>
  <si>
    <t xml:space="preserve">[1100214]企业事业单位划转补助收入 </t>
  </si>
  <si>
    <t>221、住房保障支出</t>
  </si>
  <si>
    <t xml:space="preserve">[1100225]产粮（油）大县奖励资金收入 </t>
  </si>
  <si>
    <t>222、粮油物资储备支出</t>
  </si>
  <si>
    <t xml:space="preserve">[1100226]重点生态功能区转移支付收入 </t>
  </si>
  <si>
    <t>224、灾害防治及应急管理支出</t>
  </si>
  <si>
    <t xml:space="preserve">[1100227]固定数额补助收入 </t>
  </si>
  <si>
    <t>227、预备费</t>
  </si>
  <si>
    <t xml:space="preserve">[1100228]革命老区转移支付收入 </t>
  </si>
  <si>
    <t>229、其他支出</t>
  </si>
  <si>
    <t xml:space="preserve">[1100229]民族地区转移支付收入 </t>
  </si>
  <si>
    <t>232、债务付息支出</t>
  </si>
  <si>
    <t xml:space="preserve">[1100231]巩固脱贫攻坚成果衔接乡村振兴转移支付收入  </t>
  </si>
  <si>
    <t>233、债务发行费用支出</t>
  </si>
  <si>
    <t>[1100244]公共安全共同财政事权转移支付收入</t>
  </si>
  <si>
    <t>[1100245]教育共同财政事权转移支付收入</t>
  </si>
  <si>
    <t>[1100246]科学技术共同财政事权转移支付收入</t>
  </si>
  <si>
    <t>[1100247]文化旅游体育与传媒共同财政事权转移支付收入</t>
  </si>
  <si>
    <t>[1100248]社会保障和就业共同财政事权转移支付收入</t>
  </si>
  <si>
    <t>[1100249]医疗卫生共同财政事权转移支付收入</t>
  </si>
  <si>
    <t>[1100250]节能环保共同财政事权转移支付收入</t>
  </si>
  <si>
    <t>[1100252]农林水共同财政事权转移支付收入</t>
  </si>
  <si>
    <t>[1100253]交通运输共同财政事权转移支付收入</t>
  </si>
  <si>
    <t>[1100258]住房保障共同财政事权转移支付收入</t>
  </si>
  <si>
    <t>[1100259]粮油物资储备共同财政事权转移支付收入</t>
  </si>
  <si>
    <t>[1100260]灾害防治及应急管理共同财政事权转移支付收入</t>
  </si>
  <si>
    <t>二、上解支出</t>
  </si>
  <si>
    <t>[1100296]增值税留抵退税转移支付收入</t>
  </si>
  <si>
    <t>1、原体制上解支出</t>
  </si>
  <si>
    <t>[1100297]其他退税减税降费转移支付收入</t>
  </si>
  <si>
    <t>2、调整完善财政体制上解</t>
  </si>
  <si>
    <t>[1100298]补充县区财力转移支付收入</t>
  </si>
  <si>
    <t>3、专项上解支出</t>
  </si>
  <si>
    <t>[1100299]其他一般性转移支付收入</t>
  </si>
  <si>
    <t>4、出口退税专项上解基数</t>
  </si>
  <si>
    <t>（三）专项转移支付收入</t>
  </si>
  <si>
    <t>三、地方政府债券转贷</t>
  </si>
  <si>
    <t>三、地方政府一般债务还本支出</t>
  </si>
  <si>
    <t xml:space="preserve">   新增债券</t>
  </si>
  <si>
    <t>1、再融资债券安排的还本支出</t>
  </si>
  <si>
    <t xml:space="preserve">   再融资债券</t>
  </si>
  <si>
    <t>2、其它资金安排的还本支出</t>
  </si>
  <si>
    <t>四、下级上解收入</t>
  </si>
  <si>
    <t>五、调入资金（基金转入）</t>
  </si>
  <si>
    <t>四、补助下级支出</t>
  </si>
  <si>
    <t>六、调入资金（其他转入）</t>
  </si>
  <si>
    <t>五、调出资金</t>
  </si>
  <si>
    <t>七、调入预算稳定调节基金</t>
  </si>
  <si>
    <t>六、安排预算调节基金</t>
  </si>
  <si>
    <t>八、上年结转</t>
  </si>
  <si>
    <t>七、结转下年</t>
  </si>
  <si>
    <t>收入合计</t>
  </si>
  <si>
    <t>支出合计</t>
  </si>
  <si>
    <t>2025年政府性基金预算（草案）计划表</t>
  </si>
  <si>
    <t>收 入 预 算</t>
  </si>
  <si>
    <t>支 出 预 算</t>
  </si>
  <si>
    <t>项    目</t>
  </si>
  <si>
    <t>增减变化</t>
  </si>
  <si>
    <t>一、本级收入</t>
  </si>
  <si>
    <t>一、政府性基金支出</t>
  </si>
  <si>
    <t xml:space="preserve">  国有土地收益收入</t>
  </si>
  <si>
    <t xml:space="preserve">  国有土地使用权出让收入</t>
  </si>
  <si>
    <t xml:space="preserve">  超长期特别国债安排的支出</t>
  </si>
  <si>
    <t xml:space="preserve">  城市基础设施配套费收入</t>
  </si>
  <si>
    <t xml:space="preserve">  污水处理费</t>
  </si>
  <si>
    <t xml:space="preserve">  车辆通行费</t>
  </si>
  <si>
    <t xml:space="preserve">  专项债务对应项目专项收入</t>
  </si>
  <si>
    <t xml:space="preserve">  国有土地使用权出让收入安排的支出</t>
  </si>
  <si>
    <t xml:space="preserve">  城市基础设施配套费安排的支出</t>
  </si>
  <si>
    <t xml:space="preserve">  污水处理费安排的支出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</si>
  <si>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</si>
  <si>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</si>
  <si>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</si>
  <si>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大中型水库移民后期扶持基金支出</t>
  </si>
  <si>
    <t>二、上年结转</t>
  </si>
  <si>
    <t>三、地方政府专项债务转贷收入</t>
  </si>
  <si>
    <t xml:space="preserve">  车辆通行费安排的支出</t>
  </si>
  <si>
    <t>四、转移支付收入</t>
  </si>
  <si>
    <t>229、其它支出</t>
  </si>
  <si>
    <t xml:space="preserve">  其他地方自行试点项目收益专项债券收入安排的支出</t>
  </si>
  <si>
    <t xml:space="preserve">  其他政府性基金及对应专项债务收入安排的支出</t>
  </si>
  <si>
    <t xml:space="preserve">  彩票公益金安排的支出</t>
  </si>
  <si>
    <t>　地方政府专项债务付息支出</t>
  </si>
  <si>
    <t>二、债务还本支出</t>
  </si>
  <si>
    <t>三、调出资金</t>
  </si>
  <si>
    <t>秭归县国有资本经营预算2025年收支预算计划表</t>
  </si>
  <si>
    <t>收入预算</t>
  </si>
  <si>
    <t>支出预算</t>
  </si>
  <si>
    <t>项目</t>
  </si>
  <si>
    <t>一、本年收入</t>
  </si>
  <si>
    <t>一、本年支出</t>
  </si>
  <si>
    <t xml:space="preserve">    利润收入</t>
  </si>
  <si>
    <t xml:space="preserve">    解决历史遗留及改革成本支出</t>
  </si>
  <si>
    <t xml:space="preserve">    股息红利收入</t>
  </si>
  <si>
    <t xml:space="preserve">    国有企业资本金注入</t>
  </si>
  <si>
    <t xml:space="preserve">    产权转让收入</t>
  </si>
  <si>
    <t xml:space="preserve">    国有企业公益性补贴</t>
  </si>
  <si>
    <t xml:space="preserve">    清算收入</t>
  </si>
  <si>
    <t xml:space="preserve">    其他国有资本经营预算支出</t>
  </si>
  <si>
    <t xml:space="preserve">    其他国有资本经营预算收入</t>
  </si>
  <si>
    <t>二、转移性收入</t>
  </si>
  <si>
    <t>二、转移性支出</t>
  </si>
  <si>
    <t>三、上年结转</t>
  </si>
  <si>
    <t xml:space="preserve">    调出资金</t>
  </si>
  <si>
    <t>秭归县2025年社保基金预算收支计划表</t>
  </si>
  <si>
    <t xml:space="preserve">   企业职工基本养老保险基金</t>
  </si>
  <si>
    <t xml:space="preserve">   城乡居民基本养老保险基金</t>
  </si>
  <si>
    <t xml:space="preserve">   城镇职工基本医疗保险基金</t>
  </si>
  <si>
    <t xml:space="preserve">   居民基本医疗保险基金</t>
  </si>
  <si>
    <t xml:space="preserve">   工伤保险基金</t>
  </si>
  <si>
    <t xml:space="preserve">   失业保险基金</t>
  </si>
  <si>
    <t xml:space="preserve">   机关事业养老保险基金</t>
  </si>
  <si>
    <t>二、历年滚存结余</t>
  </si>
  <si>
    <t>二、结转下年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</si>
</sst>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8"/>
      <color rgb="FF000000"/>
      <name val="方正小标宋简体"/>
      <charset val="134"/>
    </font>
    <font>
      <sz val="16"/>
      <color rgb="FF000000"/>
      <name val="仿宋_GB2312"/>
      <charset val="134"/>
    </font>
    <font>
      <sz val="11"/>
      <color theme="1"/>
      <name val="等线"/>
      <charset val="134"/>
    </font>
    <font>
      <sz val="9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9"/>
      <name val="华文中宋"/>
      <charset val="134"/>
    </font>
    <font>
      <b/>
      <sz val="9"/>
      <name val="宋体"/>
      <charset val="134"/>
    </font>
    <font>
      <strike/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6" borderId="15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justify" vertical="center"/>
    </xf>
    <xf numFmtId="0" fontId="8" fillId="0" borderId="0" xfId="0" applyFont="1" applyFill="1" applyBorder="1" applyAlignment="1">
      <alignment vertical="center"/>
    </xf>
    <xf numFmtId="1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justify" vertical="center"/>
    </xf>
    <xf numFmtId="0" fontId="12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shrinkToFit="1"/>
    </xf>
    <xf numFmtId="177" fontId="14" fillId="0" borderId="0" xfId="0" applyNumberFormat="1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shrinkToFi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9" fillId="0" borderId="7" xfId="0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center" vertical="center" shrinkToFit="1"/>
    </xf>
    <xf numFmtId="177" fontId="15" fillId="0" borderId="8" xfId="0" applyNumberFormat="1" applyFont="1" applyFill="1" applyBorder="1" applyAlignment="1">
      <alignment horizontal="center" vertical="center"/>
    </xf>
    <xf numFmtId="177" fontId="15" fillId="0" borderId="8" xfId="0" applyNumberFormat="1" applyFont="1" applyFill="1" applyBorder="1" applyAlignment="1">
      <alignment horizontal="center" vertical="center" wrapText="1"/>
    </xf>
    <xf numFmtId="177" fontId="15" fillId="0" borderId="4" xfId="0" applyNumberFormat="1" applyFont="1" applyFill="1" applyBorder="1" applyAlignment="1">
      <alignment horizontal="center" vertical="center" wrapText="1"/>
    </xf>
    <xf numFmtId="177" fontId="15" fillId="0" borderId="4" xfId="0" applyNumberFormat="1" applyFont="1" applyFill="1" applyBorder="1" applyAlignment="1">
      <alignment horizontal="center" vertical="center" shrinkToFit="1"/>
    </xf>
    <xf numFmtId="177" fontId="15" fillId="0" borderId="9" xfId="0" applyNumberFormat="1" applyFont="1" applyFill="1" applyBorder="1" applyAlignment="1">
      <alignment horizontal="center" vertical="center"/>
    </xf>
    <xf numFmtId="177" fontId="15" fillId="0" borderId="9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shrinkToFit="1"/>
    </xf>
    <xf numFmtId="176" fontId="15" fillId="0" borderId="4" xfId="0" applyNumberFormat="1" applyFont="1" applyFill="1" applyBorder="1" applyAlignment="1">
      <alignment horizontal="center" vertical="center" shrinkToFit="1"/>
    </xf>
    <xf numFmtId="177" fontId="15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left" vertical="center" shrinkToFit="1"/>
    </xf>
    <xf numFmtId="176" fontId="9" fillId="0" borderId="4" xfId="0" applyNumberFormat="1" applyFont="1" applyFill="1" applyBorder="1" applyAlignment="1">
      <alignment horizontal="center" vertical="center" shrinkToFit="1"/>
    </xf>
    <xf numFmtId="177" fontId="9" fillId="0" borderId="4" xfId="0" applyNumberFormat="1" applyFont="1" applyFill="1" applyBorder="1" applyAlignment="1">
      <alignment horizontal="left" vertical="center" shrinkToFit="1"/>
    </xf>
    <xf numFmtId="177" fontId="9" fillId="0" borderId="4" xfId="0" applyNumberFormat="1" applyFont="1" applyFill="1" applyBorder="1" applyAlignment="1">
      <alignment horizontal="center" vertical="center" shrinkToFit="1"/>
    </xf>
    <xf numFmtId="49" fontId="15" fillId="0" borderId="4" xfId="0" applyNumberFormat="1" applyFont="1" applyFill="1" applyBorder="1" applyAlignment="1">
      <alignment horizontal="left" vertical="center" shrinkToFit="1"/>
    </xf>
    <xf numFmtId="0" fontId="9" fillId="0" borderId="4" xfId="0" applyFont="1" applyFill="1" applyBorder="1" applyAlignment="1">
      <alignment horizontal="left" shrinkToFit="1"/>
    </xf>
    <xf numFmtId="49" fontId="9" fillId="0" borderId="4" xfId="0" applyNumberFormat="1" applyFont="1" applyFill="1" applyBorder="1" applyAlignment="1">
      <alignment horizontal="left" vertical="center" shrinkToFit="1"/>
    </xf>
    <xf numFmtId="0" fontId="15" fillId="0" borderId="4" xfId="0" applyFont="1" applyFill="1" applyBorder="1" applyAlignment="1">
      <alignment vertical="center" shrinkToFit="1"/>
    </xf>
    <xf numFmtId="176" fontId="16" fillId="0" borderId="4" xfId="0" applyNumberFormat="1" applyFont="1" applyFill="1" applyBorder="1" applyAlignment="1">
      <alignment horizontal="center" vertical="center" shrinkToFit="1"/>
    </xf>
    <xf numFmtId="177" fontId="9" fillId="0" borderId="4" xfId="0" applyNumberFormat="1" applyFont="1" applyFill="1" applyBorder="1" applyAlignment="1" applyProtection="1">
      <alignment horizontal="left" vertical="center" shrinkToFit="1"/>
      <protection locked="0"/>
    </xf>
    <xf numFmtId="177" fontId="15" fillId="0" borderId="4" xfId="0" applyNumberFormat="1" applyFont="1" applyFill="1" applyBorder="1" applyAlignment="1">
      <alignment vertical="center" shrinkToFit="1"/>
    </xf>
    <xf numFmtId="0" fontId="15" fillId="0" borderId="8" xfId="0" applyFont="1" applyFill="1" applyBorder="1" applyAlignment="1">
      <alignment vertical="center" shrinkToFit="1"/>
    </xf>
    <xf numFmtId="0" fontId="9" fillId="0" borderId="4" xfId="0" applyNumberFormat="1" applyFont="1" applyFill="1" applyBorder="1" applyAlignment="1">
      <alignment horizontal="left" vertical="center" shrinkToFit="1"/>
    </xf>
    <xf numFmtId="177" fontId="15" fillId="0" borderId="3" xfId="0" applyNumberFormat="1" applyFont="1" applyFill="1" applyBorder="1" applyAlignment="1">
      <alignment vertical="center" shrinkToFit="1"/>
    </xf>
    <xf numFmtId="177" fontId="15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L13" sqref="L13"/>
    </sheetView>
  </sheetViews>
  <sheetFormatPr defaultColWidth="9" defaultRowHeight="13.5" outlineLevelCol="7"/>
  <cols>
    <col min="1" max="1" width="30" customWidth="1"/>
    <col min="2" max="2" width="8.475" customWidth="1"/>
    <col min="3" max="3" width="9.18333333333333" customWidth="1"/>
    <col min="4" max="4" width="5.35833333333333" customWidth="1"/>
    <col min="5" max="5" width="22.125" customWidth="1"/>
    <col min="6" max="7" width="8.475" customWidth="1"/>
    <col min="8" max="8" width="5.75" customWidth="1"/>
  </cols>
  <sheetData>
    <row r="1" ht="24" spans="1:8">
      <c r="A1" s="36" t="s">
        <v>0</v>
      </c>
      <c r="B1" s="36"/>
      <c r="C1" s="36"/>
      <c r="D1" s="36"/>
      <c r="E1" s="36"/>
      <c r="F1" s="37"/>
      <c r="G1" s="38"/>
      <c r="H1" s="36"/>
    </row>
    <row r="2" ht="14.25" spans="1:8">
      <c r="A2" s="39"/>
      <c r="B2" s="40"/>
      <c r="C2" s="40"/>
      <c r="D2" s="40"/>
      <c r="E2" s="41"/>
      <c r="F2" s="42"/>
      <c r="G2" s="43"/>
      <c r="H2" s="44" t="s">
        <v>1</v>
      </c>
    </row>
    <row r="3" spans="1:8">
      <c r="A3" s="45" t="s">
        <v>2</v>
      </c>
      <c r="B3" s="46" t="s">
        <v>3</v>
      </c>
      <c r="C3" s="47" t="s">
        <v>4</v>
      </c>
      <c r="D3" s="48" t="s">
        <v>5</v>
      </c>
      <c r="E3" s="49" t="s">
        <v>6</v>
      </c>
      <c r="F3" s="46" t="s">
        <v>3</v>
      </c>
      <c r="G3" s="47" t="s">
        <v>4</v>
      </c>
      <c r="H3" s="47" t="s">
        <v>5</v>
      </c>
    </row>
    <row r="4" spans="1:8">
      <c r="A4" s="45"/>
      <c r="B4" s="50"/>
      <c r="C4" s="51"/>
      <c r="D4" s="48"/>
      <c r="E4" s="49"/>
      <c r="F4" s="50"/>
      <c r="G4" s="51"/>
      <c r="H4" s="51"/>
    </row>
    <row r="5" spans="1:8">
      <c r="A5" s="52" t="s">
        <v>7</v>
      </c>
      <c r="B5" s="53">
        <f>B6+B7</f>
        <v>90000</v>
      </c>
      <c r="C5" s="53">
        <f>C6+C7</f>
        <v>90000</v>
      </c>
      <c r="D5" s="49">
        <f>C5-B5</f>
        <v>0</v>
      </c>
      <c r="E5" s="49" t="s">
        <v>8</v>
      </c>
      <c r="F5" s="54">
        <v>354988</v>
      </c>
      <c r="G5" s="54">
        <f>SUM(G6:G27)</f>
        <v>365382</v>
      </c>
      <c r="H5" s="49">
        <f>G5-F5</f>
        <v>10394</v>
      </c>
    </row>
    <row r="6" spans="1:8">
      <c r="A6" s="55" t="s">
        <v>9</v>
      </c>
      <c r="B6" s="56">
        <v>57000</v>
      </c>
      <c r="C6" s="56">
        <v>57000</v>
      </c>
      <c r="D6" s="49">
        <f t="shared" ref="D6:D53" si="0">C6-B6</f>
        <v>0</v>
      </c>
      <c r="E6" s="57" t="s">
        <v>10</v>
      </c>
      <c r="F6" s="58">
        <v>56154</v>
      </c>
      <c r="G6" s="58">
        <v>56154</v>
      </c>
      <c r="H6" s="49">
        <f t="shared" ref="H6:H27" si="1">G6-F6</f>
        <v>0</v>
      </c>
    </row>
    <row r="7" spans="1:8">
      <c r="A7" s="55" t="s">
        <v>11</v>
      </c>
      <c r="B7" s="56">
        <v>33000</v>
      </c>
      <c r="C7" s="56">
        <v>33000</v>
      </c>
      <c r="D7" s="49">
        <f t="shared" si="0"/>
        <v>0</v>
      </c>
      <c r="E7" s="57" t="s">
        <v>12</v>
      </c>
      <c r="F7" s="58">
        <v>100</v>
      </c>
      <c r="G7" s="58">
        <v>100</v>
      </c>
      <c r="H7" s="49">
        <f t="shared" si="1"/>
        <v>0</v>
      </c>
    </row>
    <row r="8" spans="1:8">
      <c r="A8" s="52" t="s">
        <v>13</v>
      </c>
      <c r="B8" s="53">
        <f>B9+B15+B44</f>
        <v>258358</v>
      </c>
      <c r="C8" s="53">
        <f>C9+C15+C44</f>
        <v>258358</v>
      </c>
      <c r="D8" s="49">
        <f t="shared" si="0"/>
        <v>0</v>
      </c>
      <c r="E8" s="57" t="s">
        <v>14</v>
      </c>
      <c r="F8" s="58">
        <v>12663</v>
      </c>
      <c r="G8" s="58">
        <v>12663</v>
      </c>
      <c r="H8" s="49">
        <f t="shared" si="1"/>
        <v>0</v>
      </c>
    </row>
    <row r="9" spans="1:8">
      <c r="A9" s="59" t="s">
        <v>15</v>
      </c>
      <c r="B9" s="53">
        <f>B10+B11+B12+B13+B14</f>
        <v>15471</v>
      </c>
      <c r="C9" s="53">
        <f>SUM(C10:C14)</f>
        <v>15471</v>
      </c>
      <c r="D9" s="49">
        <f t="shared" si="0"/>
        <v>0</v>
      </c>
      <c r="E9" s="57" t="s">
        <v>16</v>
      </c>
      <c r="F9" s="58">
        <v>68882</v>
      </c>
      <c r="G9" s="58">
        <v>68882</v>
      </c>
      <c r="H9" s="49">
        <f t="shared" si="1"/>
        <v>0</v>
      </c>
    </row>
    <row r="10" spans="1:8">
      <c r="A10" s="60" t="s">
        <v>17</v>
      </c>
      <c r="B10" s="56">
        <v>1345</v>
      </c>
      <c r="C10" s="56">
        <v>1345</v>
      </c>
      <c r="D10" s="49">
        <f t="shared" si="0"/>
        <v>0</v>
      </c>
      <c r="E10" s="57" t="s">
        <v>18</v>
      </c>
      <c r="F10" s="58">
        <v>8785</v>
      </c>
      <c r="G10" s="58">
        <v>8785</v>
      </c>
      <c r="H10" s="49">
        <f t="shared" si="1"/>
        <v>0</v>
      </c>
    </row>
    <row r="11" spans="1:8">
      <c r="A11" s="60" t="s">
        <v>19</v>
      </c>
      <c r="B11" s="56">
        <v>1748</v>
      </c>
      <c r="C11" s="56">
        <v>1748</v>
      </c>
      <c r="D11" s="49">
        <f t="shared" si="0"/>
        <v>0</v>
      </c>
      <c r="E11" s="57" t="s">
        <v>20</v>
      </c>
      <c r="F11" s="58">
        <v>5778</v>
      </c>
      <c r="G11" s="58">
        <v>5778</v>
      </c>
      <c r="H11" s="49">
        <f t="shared" si="1"/>
        <v>0</v>
      </c>
    </row>
    <row r="12" spans="1:8">
      <c r="A12" s="60" t="s">
        <v>21</v>
      </c>
      <c r="B12" s="56">
        <v>7</v>
      </c>
      <c r="C12" s="56">
        <v>7</v>
      </c>
      <c r="D12" s="49">
        <f t="shared" si="0"/>
        <v>0</v>
      </c>
      <c r="E12" s="57" t="s">
        <v>22</v>
      </c>
      <c r="F12" s="58">
        <v>46518</v>
      </c>
      <c r="G12" s="58">
        <v>46518</v>
      </c>
      <c r="H12" s="49">
        <f t="shared" si="1"/>
        <v>0</v>
      </c>
    </row>
    <row r="13" spans="1:8">
      <c r="A13" s="60" t="s">
        <v>23</v>
      </c>
      <c r="B13" s="56">
        <v>10871</v>
      </c>
      <c r="C13" s="56">
        <v>10871</v>
      </c>
      <c r="D13" s="49">
        <f t="shared" si="0"/>
        <v>0</v>
      </c>
      <c r="E13" s="57" t="s">
        <v>24</v>
      </c>
      <c r="F13" s="58">
        <v>20849</v>
      </c>
      <c r="G13" s="58">
        <v>20849</v>
      </c>
      <c r="H13" s="49">
        <f t="shared" si="1"/>
        <v>0</v>
      </c>
    </row>
    <row r="14" spans="1:8">
      <c r="A14" s="61" t="s">
        <v>25</v>
      </c>
      <c r="B14" s="56">
        <v>1500</v>
      </c>
      <c r="C14" s="56">
        <v>1500</v>
      </c>
      <c r="D14" s="49">
        <f t="shared" si="0"/>
        <v>0</v>
      </c>
      <c r="E14" s="57" t="s">
        <v>26</v>
      </c>
      <c r="F14" s="58">
        <v>6277</v>
      </c>
      <c r="G14" s="58">
        <v>6277</v>
      </c>
      <c r="H14" s="49">
        <f t="shared" si="1"/>
        <v>0</v>
      </c>
    </row>
    <row r="15" spans="1:8">
      <c r="A15" s="62" t="s">
        <v>27</v>
      </c>
      <c r="B15" s="53">
        <f>SUM(B16:B43)</f>
        <v>221417</v>
      </c>
      <c r="C15" s="53">
        <f>SUM(C16:C43)</f>
        <v>221417</v>
      </c>
      <c r="D15" s="49">
        <f t="shared" si="0"/>
        <v>0</v>
      </c>
      <c r="E15" s="57" t="s">
        <v>28</v>
      </c>
      <c r="F15" s="58">
        <v>13534</v>
      </c>
      <c r="G15" s="58">
        <f>13534+8194</f>
        <v>21728</v>
      </c>
      <c r="H15" s="49">
        <f t="shared" si="1"/>
        <v>8194</v>
      </c>
    </row>
    <row r="16" spans="1:8">
      <c r="A16" s="61" t="s">
        <v>29</v>
      </c>
      <c r="B16" s="63"/>
      <c r="C16" s="63"/>
      <c r="D16" s="49"/>
      <c r="E16" s="57" t="s">
        <v>30</v>
      </c>
      <c r="F16" s="58">
        <v>62953</v>
      </c>
      <c r="G16" s="58">
        <f>62953+1200</f>
        <v>64153</v>
      </c>
      <c r="H16" s="49">
        <f t="shared" si="1"/>
        <v>1200</v>
      </c>
    </row>
    <row r="17" spans="1:8">
      <c r="A17" s="61" t="s">
        <v>31</v>
      </c>
      <c r="B17" s="56">
        <v>9130</v>
      </c>
      <c r="C17" s="56">
        <v>9130</v>
      </c>
      <c r="D17" s="49">
        <f t="shared" si="0"/>
        <v>0</v>
      </c>
      <c r="E17" s="57" t="s">
        <v>32</v>
      </c>
      <c r="F17" s="58">
        <v>20563</v>
      </c>
      <c r="G17" s="58">
        <f>20563+1000</f>
        <v>21563</v>
      </c>
      <c r="H17" s="49">
        <f t="shared" si="1"/>
        <v>1000</v>
      </c>
    </row>
    <row r="18" spans="1:8">
      <c r="A18" s="61" t="s">
        <v>33</v>
      </c>
      <c r="B18" s="56">
        <v>53697</v>
      </c>
      <c r="C18" s="56">
        <v>53697</v>
      </c>
      <c r="D18" s="49">
        <f t="shared" si="0"/>
        <v>0</v>
      </c>
      <c r="E18" s="57" t="s">
        <v>34</v>
      </c>
      <c r="F18" s="58">
        <v>510</v>
      </c>
      <c r="G18" s="58">
        <v>510</v>
      </c>
      <c r="H18" s="49">
        <f t="shared" si="1"/>
        <v>0</v>
      </c>
    </row>
    <row r="19" spans="1:8">
      <c r="A19" s="61" t="s">
        <v>35</v>
      </c>
      <c r="B19" s="56">
        <v>8450</v>
      </c>
      <c r="C19" s="56">
        <v>8450</v>
      </c>
      <c r="D19" s="49">
        <f t="shared" si="0"/>
        <v>0</v>
      </c>
      <c r="E19" s="57" t="s">
        <v>36</v>
      </c>
      <c r="F19" s="58">
        <v>406</v>
      </c>
      <c r="G19" s="58">
        <v>406</v>
      </c>
      <c r="H19" s="49">
        <f t="shared" si="1"/>
        <v>0</v>
      </c>
    </row>
    <row r="20" spans="1:8">
      <c r="A20" s="61" t="s">
        <v>37</v>
      </c>
      <c r="B20" s="56">
        <v>1488</v>
      </c>
      <c r="C20" s="56">
        <v>1488</v>
      </c>
      <c r="D20" s="49">
        <f t="shared" si="0"/>
        <v>0</v>
      </c>
      <c r="E20" s="57" t="s">
        <v>38</v>
      </c>
      <c r="F20" s="58">
        <v>5109</v>
      </c>
      <c r="G20" s="58">
        <v>5109</v>
      </c>
      <c r="H20" s="49">
        <f t="shared" si="1"/>
        <v>0</v>
      </c>
    </row>
    <row r="21" spans="1:8">
      <c r="A21" s="61" t="s">
        <v>39</v>
      </c>
      <c r="B21" s="56"/>
      <c r="C21" s="56"/>
      <c r="D21" s="49"/>
      <c r="E21" s="57" t="s">
        <v>40</v>
      </c>
      <c r="F21" s="58">
        <v>10636</v>
      </c>
      <c r="G21" s="58">
        <v>10636</v>
      </c>
      <c r="H21" s="49">
        <f t="shared" si="1"/>
        <v>0</v>
      </c>
    </row>
    <row r="22" spans="1:8">
      <c r="A22" s="61" t="s">
        <v>41</v>
      </c>
      <c r="B22" s="56">
        <v>400</v>
      </c>
      <c r="C22" s="56">
        <v>400</v>
      </c>
      <c r="D22" s="49">
        <f t="shared" si="0"/>
        <v>0</v>
      </c>
      <c r="E22" s="57" t="s">
        <v>42</v>
      </c>
      <c r="F22" s="58">
        <v>493</v>
      </c>
      <c r="G22" s="58">
        <v>493</v>
      </c>
      <c r="H22" s="49">
        <f t="shared" si="1"/>
        <v>0</v>
      </c>
    </row>
    <row r="23" spans="1:8">
      <c r="A23" s="61" t="s">
        <v>43</v>
      </c>
      <c r="B23" s="56">
        <v>18720</v>
      </c>
      <c r="C23" s="56">
        <v>18720</v>
      </c>
      <c r="D23" s="49">
        <f t="shared" si="0"/>
        <v>0</v>
      </c>
      <c r="E23" s="57" t="s">
        <v>44</v>
      </c>
      <c r="F23" s="58">
        <v>4118</v>
      </c>
      <c r="G23" s="58">
        <v>4118</v>
      </c>
      <c r="H23" s="49">
        <f t="shared" si="1"/>
        <v>0</v>
      </c>
    </row>
    <row r="24" spans="1:8">
      <c r="A24" s="61" t="s">
        <v>45</v>
      </c>
      <c r="B24" s="56">
        <v>26515</v>
      </c>
      <c r="C24" s="56">
        <v>26515</v>
      </c>
      <c r="D24" s="49">
        <f t="shared" si="0"/>
        <v>0</v>
      </c>
      <c r="E24" s="57" t="s">
        <v>46</v>
      </c>
      <c r="F24" s="58">
        <v>3660</v>
      </c>
      <c r="G24" s="58">
        <v>3660</v>
      </c>
      <c r="H24" s="49">
        <f t="shared" si="1"/>
        <v>0</v>
      </c>
    </row>
    <row r="25" spans="1:8">
      <c r="A25" s="61" t="s">
        <v>47</v>
      </c>
      <c r="B25" s="56">
        <v>1634</v>
      </c>
      <c r="C25" s="56">
        <v>1634</v>
      </c>
      <c r="D25" s="49">
        <f t="shared" si="0"/>
        <v>0</v>
      </c>
      <c r="E25" s="57" t="s">
        <v>48</v>
      </c>
      <c r="F25" s="58"/>
      <c r="G25" s="58"/>
      <c r="H25" s="49"/>
    </row>
    <row r="26" spans="1:8">
      <c r="A26" s="61" t="s">
        <v>49</v>
      </c>
      <c r="B26" s="56"/>
      <c r="C26" s="56"/>
      <c r="D26" s="49"/>
      <c r="E26" s="64" t="s">
        <v>50</v>
      </c>
      <c r="F26" s="58">
        <v>7000</v>
      </c>
      <c r="G26" s="58">
        <v>7000</v>
      </c>
      <c r="H26" s="49">
        <f t="shared" si="1"/>
        <v>0</v>
      </c>
    </row>
    <row r="27" spans="1:8">
      <c r="A27" s="61" t="s">
        <v>51</v>
      </c>
      <c r="B27" s="56">
        <v>11052</v>
      </c>
      <c r="C27" s="56">
        <v>11052</v>
      </c>
      <c r="D27" s="49">
        <f t="shared" si="0"/>
        <v>0</v>
      </c>
      <c r="E27" s="57" t="s">
        <v>52</v>
      </c>
      <c r="F27" s="58"/>
      <c r="G27" s="58"/>
      <c r="H27" s="49">
        <f t="shared" si="1"/>
        <v>0</v>
      </c>
    </row>
    <row r="28" spans="1:8">
      <c r="A28" s="61" t="s">
        <v>53</v>
      </c>
      <c r="B28" s="56">
        <v>2279</v>
      </c>
      <c r="C28" s="56">
        <v>2279</v>
      </c>
      <c r="D28" s="49">
        <f t="shared" si="0"/>
        <v>0</v>
      </c>
      <c r="E28" s="57"/>
      <c r="F28" s="58"/>
      <c r="G28" s="58"/>
      <c r="H28" s="49"/>
    </row>
    <row r="29" spans="1:8">
      <c r="A29" s="61" t="s">
        <v>54</v>
      </c>
      <c r="B29" s="56">
        <v>10093</v>
      </c>
      <c r="C29" s="56">
        <v>10093</v>
      </c>
      <c r="D29" s="49">
        <f t="shared" si="0"/>
        <v>0</v>
      </c>
      <c r="E29" s="64"/>
      <c r="F29" s="58"/>
      <c r="G29" s="58"/>
      <c r="H29" s="49"/>
    </row>
    <row r="30" spans="1:8">
      <c r="A30" s="61" t="s">
        <v>55</v>
      </c>
      <c r="B30" s="56">
        <v>53</v>
      </c>
      <c r="C30" s="56">
        <v>53</v>
      </c>
      <c r="D30" s="49">
        <f t="shared" si="0"/>
        <v>0</v>
      </c>
      <c r="E30" s="64"/>
      <c r="F30" s="58"/>
      <c r="G30" s="58"/>
      <c r="H30" s="49"/>
    </row>
    <row r="31" spans="1:8">
      <c r="A31" s="61" t="s">
        <v>56</v>
      </c>
      <c r="B31" s="56">
        <v>1793</v>
      </c>
      <c r="C31" s="56">
        <v>1793</v>
      </c>
      <c r="D31" s="49">
        <f t="shared" si="0"/>
        <v>0</v>
      </c>
      <c r="E31" s="64"/>
      <c r="F31" s="58"/>
      <c r="G31" s="58"/>
      <c r="H31" s="49"/>
    </row>
    <row r="32" spans="1:8">
      <c r="A32" s="61" t="s">
        <v>57</v>
      </c>
      <c r="B32" s="56">
        <v>27320</v>
      </c>
      <c r="C32" s="56">
        <v>27320</v>
      </c>
      <c r="D32" s="49">
        <f t="shared" si="0"/>
        <v>0</v>
      </c>
      <c r="E32" s="64"/>
      <c r="F32" s="58"/>
      <c r="G32" s="58"/>
      <c r="H32" s="49"/>
    </row>
    <row r="33" spans="1:8">
      <c r="A33" s="61" t="s">
        <v>58</v>
      </c>
      <c r="B33" s="56">
        <v>9350</v>
      </c>
      <c r="C33" s="56">
        <v>9350</v>
      </c>
      <c r="D33" s="49">
        <f t="shared" si="0"/>
        <v>0</v>
      </c>
      <c r="E33" s="64"/>
      <c r="F33" s="58"/>
      <c r="G33" s="58"/>
      <c r="H33" s="49"/>
    </row>
    <row r="34" spans="1:8">
      <c r="A34" s="61" t="s">
        <v>59</v>
      </c>
      <c r="B34" s="56">
        <v>324</v>
      </c>
      <c r="C34" s="56">
        <v>324</v>
      </c>
      <c r="D34" s="49">
        <f t="shared" si="0"/>
        <v>0</v>
      </c>
      <c r="E34" s="64"/>
      <c r="F34" s="58"/>
      <c r="G34" s="58"/>
      <c r="H34" s="49"/>
    </row>
    <row r="35" spans="1:8">
      <c r="A35" s="61" t="s">
        <v>60</v>
      </c>
      <c r="B35" s="56">
        <v>23589</v>
      </c>
      <c r="C35" s="56">
        <v>23589</v>
      </c>
      <c r="D35" s="49">
        <f t="shared" si="0"/>
        <v>0</v>
      </c>
      <c r="E35" s="64"/>
      <c r="F35" s="58"/>
      <c r="G35" s="58"/>
      <c r="H35" s="49"/>
    </row>
    <row r="36" spans="1:8">
      <c r="A36" s="61" t="s">
        <v>61</v>
      </c>
      <c r="B36" s="56">
        <v>10752</v>
      </c>
      <c r="C36" s="56">
        <v>10752</v>
      </c>
      <c r="D36" s="49">
        <f t="shared" si="0"/>
        <v>0</v>
      </c>
      <c r="E36" s="64"/>
      <c r="F36" s="58"/>
      <c r="G36" s="58"/>
      <c r="H36" s="49"/>
    </row>
    <row r="37" spans="1:8">
      <c r="A37" s="61" t="s">
        <v>62</v>
      </c>
      <c r="B37" s="56">
        <v>3843</v>
      </c>
      <c r="C37" s="56">
        <v>3843</v>
      </c>
      <c r="D37" s="49">
        <f t="shared" si="0"/>
        <v>0</v>
      </c>
      <c r="E37" s="64"/>
      <c r="F37" s="58"/>
      <c r="G37" s="58"/>
      <c r="H37" s="49"/>
    </row>
    <row r="38" spans="1:8">
      <c r="A38" s="61" t="s">
        <v>63</v>
      </c>
      <c r="B38" s="56">
        <v>349</v>
      </c>
      <c r="C38" s="56">
        <v>349</v>
      </c>
      <c r="D38" s="49">
        <f t="shared" si="0"/>
        <v>0</v>
      </c>
      <c r="E38" s="57"/>
      <c r="F38" s="58"/>
      <c r="G38" s="58"/>
      <c r="H38" s="58"/>
    </row>
    <row r="39" spans="1:8">
      <c r="A39" s="61" t="s">
        <v>64</v>
      </c>
      <c r="B39" s="56">
        <v>173</v>
      </c>
      <c r="C39" s="56">
        <v>173</v>
      </c>
      <c r="D39" s="49">
        <f t="shared" si="0"/>
        <v>0</v>
      </c>
      <c r="E39" s="65" t="s">
        <v>65</v>
      </c>
      <c r="F39" s="49">
        <v>16650</v>
      </c>
      <c r="G39" s="49">
        <f>G40+G41+G42+G43</f>
        <v>16650</v>
      </c>
      <c r="H39" s="49">
        <f>G39-F39</f>
        <v>0</v>
      </c>
    </row>
    <row r="40" spans="1:8">
      <c r="A40" s="61" t="s">
        <v>66</v>
      </c>
      <c r="B40" s="56"/>
      <c r="C40" s="56"/>
      <c r="D40" s="49"/>
      <c r="E40" s="57" t="s">
        <v>67</v>
      </c>
      <c r="F40" s="58">
        <v>21</v>
      </c>
      <c r="G40" s="58">
        <v>21</v>
      </c>
      <c r="H40" s="49">
        <f t="shared" ref="H40:H53" si="2">G40-F40</f>
        <v>0</v>
      </c>
    </row>
    <row r="41" spans="1:8">
      <c r="A41" s="61" t="s">
        <v>68</v>
      </c>
      <c r="B41" s="56"/>
      <c r="C41" s="56"/>
      <c r="D41" s="49"/>
      <c r="E41" s="57" t="s">
        <v>69</v>
      </c>
      <c r="F41" s="58">
        <v>10285</v>
      </c>
      <c r="G41" s="58">
        <v>10285</v>
      </c>
      <c r="H41" s="49">
        <f t="shared" si="2"/>
        <v>0</v>
      </c>
    </row>
    <row r="42" spans="1:8">
      <c r="A42" s="61" t="s">
        <v>70</v>
      </c>
      <c r="B42" s="56"/>
      <c r="C42" s="56"/>
      <c r="D42" s="49"/>
      <c r="E42" s="57" t="s">
        <v>71</v>
      </c>
      <c r="F42" s="58">
        <v>6216</v>
      </c>
      <c r="G42" s="58">
        <v>6216</v>
      </c>
      <c r="H42" s="49">
        <f t="shared" si="2"/>
        <v>0</v>
      </c>
    </row>
    <row r="43" spans="1:8">
      <c r="A43" s="61" t="s">
        <v>72</v>
      </c>
      <c r="B43" s="56">
        <v>413</v>
      </c>
      <c r="C43" s="56">
        <v>413</v>
      </c>
      <c r="D43" s="49">
        <f t="shared" si="0"/>
        <v>0</v>
      </c>
      <c r="E43" s="57" t="s">
        <v>73</v>
      </c>
      <c r="F43" s="58">
        <v>128</v>
      </c>
      <c r="G43" s="58">
        <v>128</v>
      </c>
      <c r="H43" s="49">
        <f t="shared" si="2"/>
        <v>0</v>
      </c>
    </row>
    <row r="44" spans="1:8">
      <c r="A44" s="66" t="s">
        <v>74</v>
      </c>
      <c r="B44" s="53">
        <v>21470</v>
      </c>
      <c r="C44" s="53">
        <v>21470</v>
      </c>
      <c r="D44" s="49">
        <f t="shared" si="0"/>
        <v>0</v>
      </c>
      <c r="E44" s="57"/>
      <c r="F44" s="57"/>
      <c r="G44" s="57"/>
      <c r="H44" s="49"/>
    </row>
    <row r="45" spans="1:8">
      <c r="A45" s="52" t="s">
        <v>75</v>
      </c>
      <c r="B45" s="53">
        <f>B46+B47</f>
        <v>30727</v>
      </c>
      <c r="C45" s="53">
        <f>C46+C47</f>
        <v>41121</v>
      </c>
      <c r="D45" s="49">
        <f t="shared" si="0"/>
        <v>10394</v>
      </c>
      <c r="E45" s="65" t="s">
        <v>76</v>
      </c>
      <c r="F45" s="49">
        <v>30727</v>
      </c>
      <c r="G45" s="49">
        <f>G46+G47</f>
        <v>30727</v>
      </c>
      <c r="H45" s="49">
        <f t="shared" si="2"/>
        <v>0</v>
      </c>
    </row>
    <row r="46" spans="1:8">
      <c r="A46" s="67" t="s">
        <v>77</v>
      </c>
      <c r="B46" s="56"/>
      <c r="C46" s="56">
        <v>10394</v>
      </c>
      <c r="D46" s="49">
        <f t="shared" si="0"/>
        <v>10394</v>
      </c>
      <c r="E46" s="57" t="s">
        <v>78</v>
      </c>
      <c r="F46" s="58">
        <v>30727</v>
      </c>
      <c r="G46" s="58">
        <v>30727</v>
      </c>
      <c r="H46" s="49">
        <f t="shared" si="2"/>
        <v>0</v>
      </c>
    </row>
    <row r="47" spans="1:8">
      <c r="A47" s="67" t="s">
        <v>79</v>
      </c>
      <c r="B47" s="56">
        <v>30727</v>
      </c>
      <c r="C47" s="56">
        <v>30727</v>
      </c>
      <c r="D47" s="49">
        <f t="shared" si="0"/>
        <v>0</v>
      </c>
      <c r="E47" s="57" t="s">
        <v>80</v>
      </c>
      <c r="F47" s="58"/>
      <c r="G47" s="58"/>
      <c r="H47" s="49"/>
    </row>
    <row r="48" spans="1:8">
      <c r="A48" s="52" t="s">
        <v>81</v>
      </c>
      <c r="B48" s="53"/>
      <c r="C48" s="53"/>
      <c r="D48" s="49"/>
      <c r="E48" s="65"/>
      <c r="F48" s="49"/>
      <c r="G48" s="49"/>
      <c r="H48" s="49"/>
    </row>
    <row r="49" spans="1:8">
      <c r="A49" s="52" t="s">
        <v>82</v>
      </c>
      <c r="B49" s="53">
        <v>30</v>
      </c>
      <c r="C49" s="53">
        <v>30</v>
      </c>
      <c r="D49" s="49">
        <f t="shared" si="0"/>
        <v>0</v>
      </c>
      <c r="E49" s="65" t="s">
        <v>83</v>
      </c>
      <c r="F49" s="49"/>
      <c r="G49" s="49"/>
      <c r="H49" s="49"/>
    </row>
    <row r="50" spans="1:8">
      <c r="A50" s="52" t="s">
        <v>84</v>
      </c>
      <c r="B50" s="53">
        <v>120</v>
      </c>
      <c r="C50" s="53">
        <v>120</v>
      </c>
      <c r="D50" s="49">
        <f t="shared" si="0"/>
        <v>0</v>
      </c>
      <c r="E50" s="65" t="s">
        <v>85</v>
      </c>
      <c r="F50" s="49"/>
      <c r="G50" s="49"/>
      <c r="H50" s="49"/>
    </row>
    <row r="51" spans="1:8">
      <c r="A51" s="52" t="s">
        <v>86</v>
      </c>
      <c r="B51" s="53"/>
      <c r="C51" s="53"/>
      <c r="D51" s="49"/>
      <c r="E51" s="68" t="s">
        <v>87</v>
      </c>
      <c r="F51" s="49"/>
      <c r="G51" s="49"/>
      <c r="H51" s="49"/>
    </row>
    <row r="52" spans="1:8">
      <c r="A52" s="52" t="s">
        <v>88</v>
      </c>
      <c r="B52" s="53">
        <v>23130</v>
      </c>
      <c r="C52" s="53">
        <v>23130</v>
      </c>
      <c r="D52" s="49">
        <f t="shared" si="0"/>
        <v>0</v>
      </c>
      <c r="E52" s="65" t="s">
        <v>89</v>
      </c>
      <c r="F52" s="49"/>
      <c r="G52" s="49"/>
      <c r="H52" s="49"/>
    </row>
    <row r="53" spans="1:8">
      <c r="A53" s="45" t="s">
        <v>90</v>
      </c>
      <c r="B53" s="69">
        <f>B5+B8+B45+B48+B49+B50+B51+B52</f>
        <v>402365</v>
      </c>
      <c r="C53" s="69">
        <f>C5+C8+C45+C48+C49+C50+C51+C52</f>
        <v>412759</v>
      </c>
      <c r="D53" s="49">
        <f t="shared" si="0"/>
        <v>10394</v>
      </c>
      <c r="E53" s="49" t="s">
        <v>91</v>
      </c>
      <c r="F53" s="49">
        <v>402365</v>
      </c>
      <c r="G53" s="49">
        <f>G5+G39+G45+G49+G50+G51+G52</f>
        <v>412759</v>
      </c>
      <c r="H53" s="49">
        <f t="shared" si="2"/>
        <v>10394</v>
      </c>
    </row>
  </sheetData>
  <autoFilter xmlns:etc="http://www.wps.cn/officeDocument/2017/etCustomData" ref="A4:H53" etc:filterBottomFollowUsedRange="0">
    <extLst/>
  </autoFilter>
  <mergeCells count="9"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ageMargins left="0.275" right="0.196527777777778" top="0.550694444444444" bottom="0.0784722222222222" header="0.5" footer="0.5"/>
  <pageSetup paperSize="9" scale="10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3045"/>
  <sheetViews>
    <sheetView workbookViewId="0">
      <selection activeCell="D4" sqref="D4"/>
    </sheetView>
  </sheetViews>
  <sheetFormatPr defaultColWidth="9" defaultRowHeight="14.25" outlineLevelCol="7"/>
  <cols>
    <col min="1" max="1" width="31.5" style="1" customWidth="1"/>
    <col min="2" max="3" width="10.875" style="1" customWidth="1"/>
    <col min="4" max="4" width="9.25" style="1" customWidth="1"/>
    <col min="5" max="5" width="35.875" style="1" customWidth="1"/>
    <col min="6" max="6" width="11.25" style="1" customWidth="1"/>
    <col min="7" max="7" width="11.625" style="1" customWidth="1"/>
    <col min="8" max="8" width="9" style="1"/>
  </cols>
  <sheetData>
    <row r="1" ht="24" spans="1:8">
      <c r="A1" s="19" t="s">
        <v>92</v>
      </c>
      <c r="B1" s="19"/>
      <c r="C1" s="19"/>
      <c r="D1" s="19"/>
      <c r="E1" s="19"/>
      <c r="F1" s="19"/>
      <c r="G1" s="19"/>
      <c r="H1" s="19"/>
    </row>
    <row r="2" ht="20.25" spans="1:7">
      <c r="A2" s="20"/>
      <c r="B2" s="20"/>
      <c r="C2" s="21"/>
      <c r="D2" s="21"/>
      <c r="E2" s="21"/>
      <c r="F2" s="22"/>
      <c r="G2" s="22" t="s">
        <v>1</v>
      </c>
    </row>
    <row r="3" ht="18.75" spans="1:8">
      <c r="A3" s="23" t="s">
        <v>93</v>
      </c>
      <c r="B3" s="24"/>
      <c r="C3" s="24"/>
      <c r="D3" s="25"/>
      <c r="E3" s="26" t="s">
        <v>94</v>
      </c>
      <c r="F3" s="26"/>
      <c r="G3" s="26"/>
      <c r="H3" s="26"/>
    </row>
    <row r="4" ht="27" spans="1:8">
      <c r="A4" s="27" t="s">
        <v>95</v>
      </c>
      <c r="B4" s="27" t="s">
        <v>3</v>
      </c>
      <c r="C4" s="27" t="s">
        <v>4</v>
      </c>
      <c r="D4" s="27" t="s">
        <v>96</v>
      </c>
      <c r="E4" s="27" t="s">
        <v>95</v>
      </c>
      <c r="F4" s="27" t="s">
        <v>3</v>
      </c>
      <c r="G4" s="27" t="s">
        <v>4</v>
      </c>
      <c r="H4" s="27" t="s">
        <v>96</v>
      </c>
    </row>
    <row r="5" spans="1:8">
      <c r="A5" s="28" t="s">
        <v>97</v>
      </c>
      <c r="B5" s="29">
        <v>49381</v>
      </c>
      <c r="C5" s="29">
        <f>SUM(C6:C11)</f>
        <v>49381</v>
      </c>
      <c r="D5" s="30">
        <f t="shared" ref="D5:D11" si="0">C5-B5</f>
        <v>0</v>
      </c>
      <c r="E5" s="28" t="s">
        <v>98</v>
      </c>
      <c r="F5" s="29">
        <v>163287</v>
      </c>
      <c r="G5" s="29">
        <f>G6+G8+G10+G15+G20+G22+G24+G28</f>
        <v>174768</v>
      </c>
      <c r="H5" s="31">
        <f>G5-F5</f>
        <v>11481</v>
      </c>
    </row>
    <row r="6" spans="1:8">
      <c r="A6" s="32" t="s">
        <v>99</v>
      </c>
      <c r="B6" s="29"/>
      <c r="C6" s="29"/>
      <c r="D6" s="30">
        <f t="shared" si="0"/>
        <v>0</v>
      </c>
      <c r="E6" s="28" t="s">
        <v>24</v>
      </c>
      <c r="F6" s="29">
        <v>622</v>
      </c>
      <c r="G6" s="29">
        <f>G7</f>
        <v>622</v>
      </c>
      <c r="H6" s="31">
        <f t="shared" ref="H6:H30" si="1">G6-F6</f>
        <v>0</v>
      </c>
    </row>
    <row r="7" spans="1:8">
      <c r="A7" s="32" t="s">
        <v>100</v>
      </c>
      <c r="B7" s="29">
        <v>30012</v>
      </c>
      <c r="C7" s="29">
        <v>30012</v>
      </c>
      <c r="D7" s="30">
        <f t="shared" si="0"/>
        <v>0</v>
      </c>
      <c r="E7" s="28" t="s">
        <v>101</v>
      </c>
      <c r="F7" s="29">
        <v>622</v>
      </c>
      <c r="G7" s="29">
        <v>622</v>
      </c>
      <c r="H7" s="31">
        <f t="shared" si="1"/>
        <v>0</v>
      </c>
    </row>
    <row r="8" spans="1:8">
      <c r="A8" s="32" t="s">
        <v>102</v>
      </c>
      <c r="B8" s="29">
        <v>200</v>
      </c>
      <c r="C8" s="29">
        <v>200</v>
      </c>
      <c r="D8" s="30">
        <f t="shared" si="0"/>
        <v>0</v>
      </c>
      <c r="E8" s="32" t="s">
        <v>26</v>
      </c>
      <c r="F8" s="29">
        <v>5000</v>
      </c>
      <c r="G8" s="29">
        <f>G9</f>
        <v>5000</v>
      </c>
      <c r="H8" s="31">
        <f t="shared" si="1"/>
        <v>0</v>
      </c>
    </row>
    <row r="9" spans="1:8">
      <c r="A9" s="32" t="s">
        <v>103</v>
      </c>
      <c r="B9" s="29">
        <v>840</v>
      </c>
      <c r="C9" s="29">
        <v>840</v>
      </c>
      <c r="D9" s="30">
        <f t="shared" si="0"/>
        <v>0</v>
      </c>
      <c r="E9" s="32" t="s">
        <v>101</v>
      </c>
      <c r="F9" s="29">
        <v>5000</v>
      </c>
      <c r="G9" s="29">
        <v>5000</v>
      </c>
      <c r="H9" s="31">
        <f t="shared" si="1"/>
        <v>0</v>
      </c>
    </row>
    <row r="10" spans="1:8">
      <c r="A10" s="32" t="s">
        <v>104</v>
      </c>
      <c r="B10" s="29">
        <v>1600</v>
      </c>
      <c r="C10" s="29">
        <v>1600</v>
      </c>
      <c r="D10" s="30">
        <f t="shared" si="0"/>
        <v>0</v>
      </c>
      <c r="E10" s="32" t="s">
        <v>28</v>
      </c>
      <c r="F10" s="29">
        <v>31840</v>
      </c>
      <c r="G10" s="29">
        <f>G11+G12+G13+G14</f>
        <v>31840</v>
      </c>
      <c r="H10" s="31">
        <f t="shared" si="1"/>
        <v>0</v>
      </c>
    </row>
    <row r="11" spans="1:8">
      <c r="A11" s="32" t="s">
        <v>105</v>
      </c>
      <c r="B11" s="29">
        <v>16729</v>
      </c>
      <c r="C11" s="29">
        <v>16729</v>
      </c>
      <c r="D11" s="30">
        <f t="shared" si="0"/>
        <v>0</v>
      </c>
      <c r="E11" s="32" t="s">
        <v>106</v>
      </c>
      <c r="F11" s="29">
        <v>22600</v>
      </c>
      <c r="G11" s="29">
        <v>22600</v>
      </c>
      <c r="H11" s="31">
        <f t="shared" si="1"/>
        <v>0</v>
      </c>
    </row>
    <row r="12" spans="1:8">
      <c r="A12" s="32"/>
      <c r="B12" s="29"/>
      <c r="C12" s="29"/>
      <c r="D12" s="30"/>
      <c r="E12" s="32" t="s">
        <v>107</v>
      </c>
      <c r="F12" s="29">
        <v>200</v>
      </c>
      <c r="G12" s="29">
        <v>200</v>
      </c>
      <c r="H12" s="31">
        <f t="shared" si="1"/>
        <v>0</v>
      </c>
    </row>
    <row r="13" spans="1:8">
      <c r="A13" s="32"/>
      <c r="B13" s="29"/>
      <c r="C13" s="29"/>
      <c r="D13" s="30"/>
      <c r="E13" s="32" t="s">
        <v>108</v>
      </c>
      <c r="F13" s="29">
        <v>840</v>
      </c>
      <c r="G13" s="29">
        <v>840</v>
      </c>
      <c r="H13" s="31">
        <f t="shared" si="1"/>
        <v>0</v>
      </c>
    </row>
    <row r="14" spans="1:8">
      <c r="A14" s="32"/>
      <c r="B14" s="29"/>
      <c r="C14" s="29"/>
      <c r="D14" s="30"/>
      <c r="E14" s="32" t="s">
        <v>101</v>
      </c>
      <c r="F14" s="29">
        <v>8200</v>
      </c>
      <c r="G14" s="29">
        <v>8200</v>
      </c>
      <c r="H14" s="31">
        <f t="shared" si="1"/>
        <v>0</v>
      </c>
    </row>
    <row r="15" spans="1:8">
      <c r="A15" s="33"/>
      <c r="B15" s="29"/>
      <c r="C15" s="29"/>
      <c r="D15" s="30"/>
      <c r="E15" s="32" t="s">
        <v>30</v>
      </c>
      <c r="F15" s="29">
        <v>108622</v>
      </c>
      <c r="G15" s="29">
        <f>G16+G17+G18+G19</f>
        <v>108622</v>
      </c>
      <c r="H15" s="31">
        <f t="shared" si="1"/>
        <v>0</v>
      </c>
    </row>
    <row r="16" spans="1:8">
      <c r="A16" s="33"/>
      <c r="B16" s="29"/>
      <c r="C16" s="29"/>
      <c r="D16" s="30"/>
      <c r="E16" s="32" t="s">
        <v>109</v>
      </c>
      <c r="F16" s="29">
        <v>1220</v>
      </c>
      <c r="G16" s="29">
        <v>1220</v>
      </c>
      <c r="H16" s="31">
        <f t="shared" si="1"/>
        <v>0</v>
      </c>
    </row>
    <row r="17" spans="1:8">
      <c r="A17" s="33"/>
      <c r="B17" s="29"/>
      <c r="C17" s="29"/>
      <c r="D17" s="30"/>
      <c r="E17" s="32" t="s">
        <v>110</v>
      </c>
      <c r="F17" s="29">
        <v>5149</v>
      </c>
      <c r="G17" s="29">
        <v>5149</v>
      </c>
      <c r="H17" s="31">
        <f t="shared" si="1"/>
        <v>0</v>
      </c>
    </row>
    <row r="18" spans="1:8">
      <c r="A18" s="33"/>
      <c r="B18" s="29"/>
      <c r="C18" s="29"/>
      <c r="D18" s="30"/>
      <c r="E18" s="32" t="s">
        <v>111</v>
      </c>
      <c r="F18" s="29">
        <v>94521</v>
      </c>
      <c r="G18" s="29">
        <v>94521</v>
      </c>
      <c r="H18" s="31">
        <f t="shared" si="1"/>
        <v>0</v>
      </c>
    </row>
    <row r="19" spans="1:8">
      <c r="A19" s="33"/>
      <c r="B19" s="34"/>
      <c r="C19" s="29"/>
      <c r="D19" s="30"/>
      <c r="E19" s="32" t="s">
        <v>112</v>
      </c>
      <c r="F19" s="29">
        <v>7732</v>
      </c>
      <c r="G19" s="29">
        <v>7732</v>
      </c>
      <c r="H19" s="31">
        <f t="shared" si="1"/>
        <v>0</v>
      </c>
    </row>
    <row r="20" spans="1:8">
      <c r="A20" s="33" t="s">
        <v>113</v>
      </c>
      <c r="B20" s="34">
        <v>63154</v>
      </c>
      <c r="C20" s="29">
        <v>63154</v>
      </c>
      <c r="D20" s="30">
        <f>C20-B20</f>
        <v>0</v>
      </c>
      <c r="E20" s="32" t="s">
        <v>32</v>
      </c>
      <c r="F20" s="29">
        <v>1600</v>
      </c>
      <c r="G20" s="29">
        <f>G21</f>
        <v>1600</v>
      </c>
      <c r="H20" s="31">
        <f t="shared" si="1"/>
        <v>0</v>
      </c>
    </row>
    <row r="21" spans="1:8">
      <c r="A21" s="28" t="s">
        <v>114</v>
      </c>
      <c r="B21" s="29">
        <v>19947</v>
      </c>
      <c r="C21" s="29">
        <f>19947+11481</f>
        <v>31428</v>
      </c>
      <c r="D21" s="30">
        <f>C21-B21</f>
        <v>11481</v>
      </c>
      <c r="E21" s="32" t="s">
        <v>115</v>
      </c>
      <c r="F21" s="29">
        <v>1600</v>
      </c>
      <c r="G21" s="29">
        <v>1600</v>
      </c>
      <c r="H21" s="31">
        <f t="shared" si="1"/>
        <v>0</v>
      </c>
    </row>
    <row r="22" spans="1:8">
      <c r="A22" s="28"/>
      <c r="B22" s="29"/>
      <c r="C22" s="29"/>
      <c r="D22" s="30"/>
      <c r="E22" s="32" t="s">
        <v>34</v>
      </c>
      <c r="F22" s="29">
        <v>575</v>
      </c>
      <c r="G22" s="29">
        <f>G23</f>
        <v>575</v>
      </c>
      <c r="H22" s="31">
        <f t="shared" si="1"/>
        <v>0</v>
      </c>
    </row>
    <row r="23" spans="1:8">
      <c r="A23" s="28"/>
      <c r="B23" s="29"/>
      <c r="C23" s="29"/>
      <c r="D23" s="30"/>
      <c r="E23" s="32" t="s">
        <v>101</v>
      </c>
      <c r="F23" s="29">
        <v>575</v>
      </c>
      <c r="G23" s="29">
        <v>575</v>
      </c>
      <c r="H23" s="31">
        <f t="shared" si="1"/>
        <v>0</v>
      </c>
    </row>
    <row r="24" spans="1:8">
      <c r="A24" s="28" t="s">
        <v>116</v>
      </c>
      <c r="B24" s="29">
        <v>65664</v>
      </c>
      <c r="C24" s="29">
        <v>65664</v>
      </c>
      <c r="D24" s="30">
        <f>C24-B24</f>
        <v>0</v>
      </c>
      <c r="E24" s="32" t="s">
        <v>117</v>
      </c>
      <c r="F24" s="29">
        <v>4651</v>
      </c>
      <c r="G24" s="29">
        <f>G25+G26+G27</f>
        <v>16132</v>
      </c>
      <c r="H24" s="31">
        <f t="shared" si="1"/>
        <v>11481</v>
      </c>
    </row>
    <row r="25" ht="27" spans="1:8">
      <c r="A25" s="28"/>
      <c r="B25" s="29"/>
      <c r="C25" s="29"/>
      <c r="D25" s="30"/>
      <c r="E25" s="32" t="s">
        <v>118</v>
      </c>
      <c r="F25" s="29"/>
      <c r="G25" s="29">
        <v>4800</v>
      </c>
      <c r="H25" s="31">
        <f t="shared" si="1"/>
        <v>4800</v>
      </c>
    </row>
    <row r="26" ht="27" spans="1:8">
      <c r="A26" s="28"/>
      <c r="B26" s="29"/>
      <c r="C26" s="29"/>
      <c r="D26" s="30"/>
      <c r="E26" s="32" t="s">
        <v>119</v>
      </c>
      <c r="F26" s="29"/>
      <c r="G26" s="29">
        <v>6681</v>
      </c>
      <c r="H26" s="31">
        <f t="shared" si="1"/>
        <v>6681</v>
      </c>
    </row>
    <row r="27" spans="1:8">
      <c r="A27" s="28"/>
      <c r="B27" s="29"/>
      <c r="C27" s="29"/>
      <c r="D27" s="30"/>
      <c r="E27" s="32" t="s">
        <v>120</v>
      </c>
      <c r="F27" s="29">
        <v>4651</v>
      </c>
      <c r="G27" s="29">
        <v>4651</v>
      </c>
      <c r="H27" s="31">
        <f t="shared" si="1"/>
        <v>0</v>
      </c>
    </row>
    <row r="28" spans="1:8">
      <c r="A28" s="28"/>
      <c r="B28" s="29"/>
      <c r="C28" s="29"/>
      <c r="D28" s="30"/>
      <c r="E28" s="32" t="s">
        <v>50</v>
      </c>
      <c r="F28" s="29">
        <v>10377</v>
      </c>
      <c r="G28" s="29">
        <f>G29</f>
        <v>10377</v>
      </c>
      <c r="H28" s="31">
        <f t="shared" si="1"/>
        <v>0</v>
      </c>
    </row>
    <row r="29" spans="1:8">
      <c r="A29" s="28"/>
      <c r="B29" s="28"/>
      <c r="C29" s="29"/>
      <c r="D29" s="30"/>
      <c r="E29" s="28" t="s">
        <v>121</v>
      </c>
      <c r="F29" s="29">
        <v>10377</v>
      </c>
      <c r="G29" s="29">
        <f>7069+3308</f>
        <v>10377</v>
      </c>
      <c r="H29" s="31">
        <f t="shared" si="1"/>
        <v>0</v>
      </c>
    </row>
    <row r="30" spans="1:8">
      <c r="A30" s="29"/>
      <c r="B30" s="29"/>
      <c r="C30" s="29"/>
      <c r="D30" s="30"/>
      <c r="E30" s="28" t="s">
        <v>122</v>
      </c>
      <c r="F30" s="29">
        <v>34859</v>
      </c>
      <c r="G30" s="29">
        <f>9660+19947+5252</f>
        <v>34859</v>
      </c>
      <c r="H30" s="31">
        <f t="shared" si="1"/>
        <v>0</v>
      </c>
    </row>
    <row r="31" spans="1:8">
      <c r="A31" s="17"/>
      <c r="B31" s="17"/>
      <c r="C31" s="17"/>
      <c r="D31" s="30"/>
      <c r="E31" s="17" t="s">
        <v>123</v>
      </c>
      <c r="F31" s="17"/>
      <c r="G31" s="17"/>
      <c r="H31" s="31"/>
    </row>
    <row r="32" spans="1:8">
      <c r="A32" s="35" t="s">
        <v>90</v>
      </c>
      <c r="B32" s="35">
        <v>198146</v>
      </c>
      <c r="C32" s="35">
        <f>C5+C20+C21+C24</f>
        <v>209627</v>
      </c>
      <c r="D32" s="30">
        <f>C32-B32</f>
        <v>11481</v>
      </c>
      <c r="E32" s="35" t="s">
        <v>91</v>
      </c>
      <c r="F32" s="35">
        <v>198146</v>
      </c>
      <c r="G32" s="35">
        <f>G5+G30+G31</f>
        <v>209627</v>
      </c>
      <c r="H32" s="31">
        <f>G32-F32</f>
        <v>11481</v>
      </c>
    </row>
  </sheetData>
  <autoFilter xmlns:etc="http://www.wps.cn/officeDocument/2017/etCustomData" ref="A3:H32" etc:filterBottomFollowUsedRange="0">
    <extLst/>
  </autoFilter>
  <mergeCells count="48">
    <mergeCell ref="A1:H1"/>
    <mergeCell ref="A3:D3"/>
    <mergeCell ref="E3:H3"/>
    <mergeCell ref="A65539:G65539"/>
    <mergeCell ref="A65541:D65541"/>
    <mergeCell ref="E65541:H65541"/>
    <mergeCell ref="A131075:G131075"/>
    <mergeCell ref="A131077:D131077"/>
    <mergeCell ref="E131077:H131077"/>
    <mergeCell ref="A196611:G196611"/>
    <mergeCell ref="A196613:D196613"/>
    <mergeCell ref="E196613:H196613"/>
    <mergeCell ref="A262147:G262147"/>
    <mergeCell ref="A262149:D262149"/>
    <mergeCell ref="E262149:H262149"/>
    <mergeCell ref="A327683:G327683"/>
    <mergeCell ref="A327685:D327685"/>
    <mergeCell ref="E327685:H327685"/>
    <mergeCell ref="A393219:G393219"/>
    <mergeCell ref="A393221:D393221"/>
    <mergeCell ref="E393221:H393221"/>
    <mergeCell ref="A458755:G458755"/>
    <mergeCell ref="A458757:D458757"/>
    <mergeCell ref="E458757:H458757"/>
    <mergeCell ref="A524291:G524291"/>
    <mergeCell ref="A524293:D524293"/>
    <mergeCell ref="E524293:H524293"/>
    <mergeCell ref="A589827:G589827"/>
    <mergeCell ref="A589829:D589829"/>
    <mergeCell ref="E589829:H589829"/>
    <mergeCell ref="A655363:G655363"/>
    <mergeCell ref="A655365:D655365"/>
    <mergeCell ref="E655365:H655365"/>
    <mergeCell ref="A720899:G720899"/>
    <mergeCell ref="A720901:D720901"/>
    <mergeCell ref="E720901:H720901"/>
    <mergeCell ref="A786435:G786435"/>
    <mergeCell ref="A786437:D786437"/>
    <mergeCell ref="E786437:H786437"/>
    <mergeCell ref="A851971:G851971"/>
    <mergeCell ref="A851973:D851973"/>
    <mergeCell ref="E851973:H851973"/>
    <mergeCell ref="A917507:G917507"/>
    <mergeCell ref="A917509:D917509"/>
    <mergeCell ref="E917509:H917509"/>
    <mergeCell ref="A983043:G983043"/>
    <mergeCell ref="A983045:D983045"/>
    <mergeCell ref="E983045:H983045"/>
  </mergeCells>
  <pageMargins left="0.432638888888889" right="0.354166666666667" top="0.550694444444444" bottom="0.196527777777778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G6" sqref="G6"/>
    </sheetView>
  </sheetViews>
  <sheetFormatPr defaultColWidth="9" defaultRowHeight="14.25" outlineLevelCol="7"/>
  <cols>
    <col min="1" max="1" width="24.25" style="1" customWidth="1"/>
    <col min="2" max="2" width="10.75" style="1" customWidth="1"/>
    <col min="3" max="3" width="12.25" style="1" customWidth="1"/>
    <col min="4" max="4" width="9" style="1" customWidth="1"/>
    <col min="5" max="5" width="24.625" style="1" customWidth="1"/>
    <col min="6" max="6" width="10.625" style="1" customWidth="1"/>
    <col min="7" max="7" width="11.75" style="1" customWidth="1"/>
    <col min="8" max="8" width="8.25" style="1" customWidth="1"/>
    <col min="9" max="16384" width="9" style="1"/>
  </cols>
  <sheetData>
    <row r="1" s="1" customFormat="1" ht="24" spans="1:7">
      <c r="A1" s="2" t="s">
        <v>124</v>
      </c>
      <c r="B1" s="2"/>
      <c r="C1" s="2"/>
      <c r="D1" s="2"/>
      <c r="E1" s="2"/>
      <c r="F1" s="2"/>
      <c r="G1" s="2"/>
    </row>
    <row r="2" s="1" customFormat="1" spans="1:7">
      <c r="A2" s="3"/>
      <c r="B2" s="3"/>
      <c r="C2" s="3"/>
      <c r="D2" s="3"/>
      <c r="E2" s="3"/>
      <c r="F2" s="3"/>
      <c r="G2" s="4" t="s">
        <v>1</v>
      </c>
    </row>
    <row r="3" s="1" customFormat="1" ht="31" customHeight="1" spans="1:8">
      <c r="A3" s="5" t="s">
        <v>125</v>
      </c>
      <c r="B3" s="6"/>
      <c r="C3" s="6"/>
      <c r="D3" s="6"/>
      <c r="E3" s="8" t="s">
        <v>126</v>
      </c>
      <c r="F3" s="8"/>
      <c r="G3" s="8"/>
      <c r="H3" s="15"/>
    </row>
    <row r="4" s="1" customFormat="1" ht="31" customHeight="1" spans="1:8">
      <c r="A4" s="8" t="s">
        <v>127</v>
      </c>
      <c r="B4" s="8" t="s">
        <v>3</v>
      </c>
      <c r="C4" s="8" t="s">
        <v>4</v>
      </c>
      <c r="D4" s="5" t="s">
        <v>96</v>
      </c>
      <c r="E4" s="8" t="s">
        <v>127</v>
      </c>
      <c r="F4" s="8" t="s">
        <v>3</v>
      </c>
      <c r="G4" s="8" t="s">
        <v>4</v>
      </c>
      <c r="H4" s="15" t="s">
        <v>96</v>
      </c>
    </row>
    <row r="5" s="1" customFormat="1" ht="31" customHeight="1" spans="1:8">
      <c r="A5" s="10" t="s">
        <v>128</v>
      </c>
      <c r="B5" s="8">
        <v>30</v>
      </c>
      <c r="C5" s="8">
        <v>30</v>
      </c>
      <c r="D5" s="5">
        <f>C5-B5</f>
        <v>0</v>
      </c>
      <c r="E5" s="10" t="s">
        <v>129</v>
      </c>
      <c r="F5" s="8">
        <v>12</v>
      </c>
      <c r="G5" s="8">
        <v>12</v>
      </c>
      <c r="H5" s="16">
        <f>G5-F5</f>
        <v>0</v>
      </c>
    </row>
    <row r="6" s="1" customFormat="1" ht="31" customHeight="1" spans="1:8">
      <c r="A6" s="10" t="s">
        <v>130</v>
      </c>
      <c r="B6" s="8"/>
      <c r="C6" s="8"/>
      <c r="D6" s="5"/>
      <c r="E6" s="10" t="s">
        <v>131</v>
      </c>
      <c r="F6" s="8">
        <v>12</v>
      </c>
      <c r="G6" s="8">
        <v>12</v>
      </c>
      <c r="H6" s="16">
        <f>G6-F6</f>
        <v>0</v>
      </c>
    </row>
    <row r="7" s="1" customFormat="1" ht="31" customHeight="1" spans="1:8">
      <c r="A7" s="10" t="s">
        <v>132</v>
      </c>
      <c r="B7" s="8">
        <v>30</v>
      </c>
      <c r="C7" s="8">
        <v>30</v>
      </c>
      <c r="D7" s="5">
        <f>C7-B7</f>
        <v>0</v>
      </c>
      <c r="E7" s="10" t="s">
        <v>133</v>
      </c>
      <c r="F7" s="8"/>
      <c r="G7" s="8"/>
      <c r="H7" s="16"/>
    </row>
    <row r="8" s="1" customFormat="1" ht="31" customHeight="1" spans="1:8">
      <c r="A8" s="10" t="s">
        <v>134</v>
      </c>
      <c r="B8" s="8"/>
      <c r="C8" s="8"/>
      <c r="D8" s="5"/>
      <c r="E8" s="10" t="s">
        <v>135</v>
      </c>
      <c r="F8" s="8"/>
      <c r="G8" s="8"/>
      <c r="H8" s="16"/>
    </row>
    <row r="9" s="1" customFormat="1" ht="31" customHeight="1" spans="1:8">
      <c r="A9" s="10" t="s">
        <v>136</v>
      </c>
      <c r="B9" s="8"/>
      <c r="C9" s="8"/>
      <c r="D9" s="5"/>
      <c r="E9" s="10" t="s">
        <v>137</v>
      </c>
      <c r="F9" s="8"/>
      <c r="G9" s="8"/>
      <c r="H9" s="16"/>
    </row>
    <row r="10" s="1" customFormat="1" ht="31" customHeight="1" spans="1:8">
      <c r="A10" s="10" t="s">
        <v>138</v>
      </c>
      <c r="B10" s="8"/>
      <c r="C10" s="8"/>
      <c r="D10" s="5"/>
      <c r="E10" s="17"/>
      <c r="F10" s="8"/>
      <c r="G10" s="8"/>
      <c r="H10" s="16"/>
    </row>
    <row r="11" s="1" customFormat="1" ht="31" customHeight="1" spans="1:8">
      <c r="A11" s="10"/>
      <c r="B11" s="8"/>
      <c r="C11" s="8"/>
      <c r="D11" s="5"/>
      <c r="E11" s="10"/>
      <c r="F11" s="8"/>
      <c r="G11" s="8"/>
      <c r="H11" s="16"/>
    </row>
    <row r="12" s="1" customFormat="1" ht="31" customHeight="1" spans="1:8">
      <c r="A12" s="10" t="s">
        <v>139</v>
      </c>
      <c r="B12" s="8">
        <v>11</v>
      </c>
      <c r="C12" s="8">
        <v>11</v>
      </c>
      <c r="D12" s="5">
        <f>C12-B12</f>
        <v>0</v>
      </c>
      <c r="E12" s="10" t="s">
        <v>140</v>
      </c>
      <c r="F12" s="8">
        <v>30</v>
      </c>
      <c r="G12" s="8">
        <v>30</v>
      </c>
      <c r="H12" s="16">
        <f>G12-F12</f>
        <v>0</v>
      </c>
    </row>
    <row r="13" s="1" customFormat="1" ht="31" customHeight="1" spans="1:8">
      <c r="A13" s="10" t="s">
        <v>141</v>
      </c>
      <c r="B13" s="8">
        <v>1</v>
      </c>
      <c r="C13" s="8">
        <v>1</v>
      </c>
      <c r="D13" s="5">
        <f>C13-B13</f>
        <v>0</v>
      </c>
      <c r="E13" s="10" t="s">
        <v>142</v>
      </c>
      <c r="F13" s="8">
        <v>30</v>
      </c>
      <c r="G13" s="8">
        <v>30</v>
      </c>
      <c r="H13" s="16">
        <f>G13-F13</f>
        <v>0</v>
      </c>
    </row>
    <row r="14" s="1" customFormat="1" ht="31" customHeight="1" spans="1:8">
      <c r="A14" s="12"/>
      <c r="B14" s="8"/>
      <c r="C14" s="8"/>
      <c r="D14" s="5"/>
      <c r="E14" s="12"/>
      <c r="F14" s="8"/>
      <c r="G14" s="8"/>
      <c r="H14" s="16"/>
    </row>
    <row r="15" s="1" customFormat="1" ht="31" customHeight="1" spans="1:8">
      <c r="A15" s="8" t="s">
        <v>90</v>
      </c>
      <c r="B15" s="8">
        <v>42</v>
      </c>
      <c r="C15" s="8">
        <v>42</v>
      </c>
      <c r="D15" s="5">
        <f>C15-B15</f>
        <v>0</v>
      </c>
      <c r="E15" s="8" t="s">
        <v>91</v>
      </c>
      <c r="F15" s="8">
        <v>42</v>
      </c>
      <c r="G15" s="18">
        <v>42</v>
      </c>
      <c r="H15" s="16">
        <f>G15-F15</f>
        <v>0</v>
      </c>
    </row>
  </sheetData>
  <mergeCells count="3">
    <mergeCell ref="A1:G1"/>
    <mergeCell ref="A3:D3"/>
    <mergeCell ref="E3:H3"/>
  </mergeCells>
  <pageMargins left="0.629861111111111" right="0.354166666666667" top="1" bottom="1" header="0.5" footer="0.5"/>
  <pageSetup paperSize="9" scale="82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K12" sqref="K12"/>
    </sheetView>
  </sheetViews>
  <sheetFormatPr defaultColWidth="9" defaultRowHeight="14.25" outlineLevelCol="7"/>
  <cols>
    <col min="1" max="1" width="28.125" style="1" customWidth="1"/>
    <col min="2" max="2" width="10.125" style="1" customWidth="1"/>
    <col min="3" max="3" width="11.875" style="1" customWidth="1"/>
    <col min="4" max="4" width="8.625" style="1" customWidth="1"/>
    <col min="5" max="5" width="23.375" style="1" customWidth="1"/>
    <col min="6" max="6" width="10.75" style="1" customWidth="1"/>
    <col min="7" max="7" width="12.375" style="1" customWidth="1"/>
    <col min="8" max="8" width="9.625" style="1" customWidth="1"/>
    <col min="9" max="16384" width="9" style="1"/>
  </cols>
  <sheetData>
    <row r="1" s="1" customFormat="1" ht="24" spans="1:7">
      <c r="A1" s="2" t="s">
        <v>143</v>
      </c>
      <c r="B1" s="2"/>
      <c r="C1" s="2"/>
      <c r="D1" s="2"/>
      <c r="E1" s="2"/>
      <c r="F1" s="2"/>
      <c r="G1" s="2"/>
    </row>
    <row r="2" s="1" customFormat="1" spans="1:7">
      <c r="A2" s="3"/>
      <c r="B2" s="3"/>
      <c r="C2" s="3"/>
      <c r="D2" s="3"/>
      <c r="E2" s="3"/>
      <c r="F2" s="3"/>
      <c r="G2" s="4" t="s">
        <v>1</v>
      </c>
    </row>
    <row r="3" s="1" customFormat="1" ht="23" customHeight="1" spans="1:8">
      <c r="A3" s="5" t="s">
        <v>125</v>
      </c>
      <c r="B3" s="6"/>
      <c r="C3" s="6"/>
      <c r="D3" s="7"/>
      <c r="E3" s="8" t="s">
        <v>126</v>
      </c>
      <c r="F3" s="8"/>
      <c r="G3" s="8"/>
      <c r="H3" s="8"/>
    </row>
    <row r="4" s="1" customFormat="1" ht="23" customHeight="1" spans="1:8">
      <c r="A4" s="8" t="s">
        <v>127</v>
      </c>
      <c r="B4" s="8" t="s">
        <v>3</v>
      </c>
      <c r="C4" s="8" t="s">
        <v>4</v>
      </c>
      <c r="D4" s="5" t="s">
        <v>96</v>
      </c>
      <c r="E4" s="8" t="s">
        <v>127</v>
      </c>
      <c r="F4" s="8" t="s">
        <v>3</v>
      </c>
      <c r="G4" s="8" t="s">
        <v>4</v>
      </c>
      <c r="H4" s="8" t="s">
        <v>96</v>
      </c>
    </row>
    <row r="5" s="1" customFormat="1" ht="23" customHeight="1" spans="1:8">
      <c r="A5" s="9" t="s">
        <v>128</v>
      </c>
      <c r="B5" s="8">
        <v>63509</v>
      </c>
      <c r="C5" s="8">
        <v>63509</v>
      </c>
      <c r="D5" s="8">
        <f>C5-B5</f>
        <v>0</v>
      </c>
      <c r="E5" s="9" t="s">
        <v>129</v>
      </c>
      <c r="F5" s="8">
        <v>59338</v>
      </c>
      <c r="G5" s="8">
        <f>SUM(G6:G12)</f>
        <v>59338</v>
      </c>
      <c r="H5" s="8">
        <f>G5-F5</f>
        <v>0</v>
      </c>
    </row>
    <row r="6" s="1" customFormat="1" ht="23" customHeight="1" spans="1:8">
      <c r="A6" s="10" t="s">
        <v>144</v>
      </c>
      <c r="B6" s="8"/>
      <c r="C6" s="8"/>
      <c r="D6" s="8"/>
      <c r="E6" s="11" t="s">
        <v>144</v>
      </c>
      <c r="F6" s="8"/>
      <c r="G6" s="8"/>
      <c r="H6" s="8"/>
    </row>
    <row r="7" s="1" customFormat="1" ht="23" customHeight="1" spans="1:8">
      <c r="A7" s="10" t="s">
        <v>145</v>
      </c>
      <c r="B7" s="8">
        <v>23190</v>
      </c>
      <c r="C7" s="8">
        <v>23190</v>
      </c>
      <c r="D7" s="8">
        <f>C7-B7</f>
        <v>0</v>
      </c>
      <c r="E7" s="11" t="s">
        <v>145</v>
      </c>
      <c r="F7" s="8">
        <v>19029</v>
      </c>
      <c r="G7" s="8">
        <v>19029</v>
      </c>
      <c r="H7" s="8">
        <f>G7-F7</f>
        <v>0</v>
      </c>
    </row>
    <row r="8" s="1" customFormat="1" ht="23" customHeight="1" spans="1:8">
      <c r="A8" s="10" t="s">
        <v>146</v>
      </c>
      <c r="B8" s="8"/>
      <c r="C8" s="8"/>
      <c r="D8" s="8"/>
      <c r="E8" s="11" t="s">
        <v>146</v>
      </c>
      <c r="F8" s="8"/>
      <c r="G8" s="8"/>
      <c r="H8" s="8"/>
    </row>
    <row r="9" s="1" customFormat="1" ht="23" customHeight="1" spans="1:8">
      <c r="A9" s="10" t="s">
        <v>147</v>
      </c>
      <c r="B9" s="8"/>
      <c r="C9" s="8"/>
      <c r="D9" s="8"/>
      <c r="E9" s="11" t="s">
        <v>147</v>
      </c>
      <c r="F9" s="8"/>
      <c r="G9" s="8"/>
      <c r="H9" s="8"/>
    </row>
    <row r="10" s="1" customFormat="1" ht="23" customHeight="1" spans="1:8">
      <c r="A10" s="10" t="s">
        <v>148</v>
      </c>
      <c r="B10" s="8"/>
      <c r="C10" s="8"/>
      <c r="D10" s="8"/>
      <c r="E10" s="11" t="s">
        <v>148</v>
      </c>
      <c r="F10" s="8"/>
      <c r="G10" s="8"/>
      <c r="H10" s="8"/>
    </row>
    <row r="11" s="1" customFormat="1" ht="23" customHeight="1" spans="1:8">
      <c r="A11" s="10" t="s">
        <v>149</v>
      </c>
      <c r="B11" s="8"/>
      <c r="C11" s="8"/>
      <c r="D11" s="8"/>
      <c r="E11" s="11" t="s">
        <v>149</v>
      </c>
      <c r="F11" s="8"/>
      <c r="G11" s="8"/>
      <c r="H11" s="8"/>
    </row>
    <row r="12" s="1" customFormat="1" ht="23" customHeight="1" spans="1:8">
      <c r="A12" s="10" t="s">
        <v>150</v>
      </c>
      <c r="B12" s="8">
        <v>40319</v>
      </c>
      <c r="C12" s="8">
        <v>40319</v>
      </c>
      <c r="D12" s="8">
        <f>C12-B12</f>
        <v>0</v>
      </c>
      <c r="E12" s="11" t="s">
        <v>150</v>
      </c>
      <c r="F12" s="8">
        <v>40309</v>
      </c>
      <c r="G12" s="8">
        <v>40309</v>
      </c>
      <c r="H12" s="8">
        <f>G12-F12</f>
        <v>0</v>
      </c>
    </row>
    <row r="13" s="1" customFormat="1" ht="23" customHeight="1" spans="1:8">
      <c r="A13" s="10" t="s">
        <v>151</v>
      </c>
      <c r="B13" s="8">
        <v>63464</v>
      </c>
      <c r="C13" s="8">
        <v>63464</v>
      </c>
      <c r="D13" s="8">
        <f>C13-B13</f>
        <v>0</v>
      </c>
      <c r="E13" s="10" t="s">
        <v>152</v>
      </c>
      <c r="F13" s="8">
        <v>67635</v>
      </c>
      <c r="G13" s="8">
        <f>126973-G5</f>
        <v>67635</v>
      </c>
      <c r="H13" s="8">
        <f>G13-F13</f>
        <v>0</v>
      </c>
    </row>
    <row r="14" s="1" customFormat="1" ht="23" customHeight="1" spans="1:8">
      <c r="A14" s="12"/>
      <c r="B14" s="8"/>
      <c r="C14" s="8"/>
      <c r="D14" s="8"/>
      <c r="E14" s="12"/>
      <c r="F14" s="8"/>
      <c r="G14" s="8"/>
      <c r="H14" s="8"/>
    </row>
    <row r="15" s="1" customFormat="1" ht="23" customHeight="1" spans="1:8">
      <c r="A15" s="8" t="s">
        <v>90</v>
      </c>
      <c r="B15" s="8">
        <v>126973</v>
      </c>
      <c r="C15" s="8">
        <f>C5+C13</f>
        <v>126973</v>
      </c>
      <c r="D15" s="8">
        <f>C15-B15</f>
        <v>0</v>
      </c>
      <c r="E15" s="8" t="s">
        <v>91</v>
      </c>
      <c r="F15" s="8">
        <v>126973</v>
      </c>
      <c r="G15" s="8">
        <f>G5+G13</f>
        <v>126973</v>
      </c>
      <c r="H15" s="8">
        <f>G15-F15</f>
        <v>0</v>
      </c>
    </row>
    <row r="16" s="1" customFormat="1" spans="6:7">
      <c r="F16" s="13"/>
      <c r="G16" s="14"/>
    </row>
  </sheetData>
  <mergeCells count="3">
    <mergeCell ref="A1:G1"/>
    <mergeCell ref="A3:D3"/>
    <mergeCell ref="E3:H3"/>
  </mergeCells>
  <pageMargins left="0.354166666666667" right="0.236111111111111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一般公共预算</vt:lpstr>
      <vt:lpstr>政府性基金</vt:lpstr>
      <vt:lpstr>国有资本经营</vt:lpstr>
      <vt:lpstr>社保基金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郑伟强</dc:creator>
  <cp:lastModifiedBy>行者无疆、</cp:lastModifiedBy>
  <dcterms:created xsi:type="dcterms:W3CDTF">2025-07-24T01:44:00Z</dcterms:created>
  <dcterms:modified xsi:type="dcterms:W3CDTF">2025-07-28T06:49:17Z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D76D95FF56A34DF5A42E6740BBA9F375_11</vt:lpwstr>
  </property>
  <property fmtid="{D5CDD505-2E9C-101B-9397-08002B2CF9AE}" pid="3" name="KSOProductBuildVer">
    <vt:lpwstr>2052-12.1.0.21915</vt:lpwstr>
  </property>
</Properties>
</file>