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880" firstSheet="16" activeTab="20"/>
  </bookViews>
  <sheets>
    <sheet name="2021年一般公共预算收入执行情况表" sheetId="1" r:id="rId1"/>
    <sheet name="2021年一般公共预算收入执行情况" sheetId="2" r:id="rId2"/>
    <sheet name="2021年一般公共预算支出执行情况" sheetId="3" r:id="rId3"/>
    <sheet name="2021年本级一般公共预算支出执行情况表" sheetId="4" r:id="rId4"/>
    <sheet name="2021年秭归县县本级基本支出执行情况表" sheetId="5" r:id="rId5"/>
    <sheet name="2021年秭归县一般债务限额表" sheetId="6" r:id="rId6"/>
    <sheet name="2021年政府性基金收入执行情况表" sheetId="7" r:id="rId7"/>
    <sheet name="2021年秭归县本级政府性基金收入执行情况表" sheetId="8" r:id="rId8"/>
    <sheet name="2021年秭归县政府性基金支出执行情况表" sheetId="9" r:id="rId9"/>
    <sheet name="2021年秭归县本级政府性基金支出执行情况表" sheetId="10" r:id="rId10"/>
    <sheet name="2021年秭归县专项债务限额表" sheetId="11" r:id="rId11"/>
    <sheet name="2021年秭归县国有资本经营收入执行情况表" sheetId="12" r:id="rId12"/>
    <sheet name="2021年秭归县本级国有资本经营收入执行情况表" sheetId="13" r:id="rId13"/>
    <sheet name="2021年秭归县国有资本经营支出执行情况表" sheetId="14" r:id="rId14"/>
    <sheet name="2021年秭归县本级国有资本经营支出执行情况表" sheetId="15" r:id="rId15"/>
    <sheet name="2021年秭归县社会保险基金收入执行情况表" sheetId="16" r:id="rId16"/>
    <sheet name="2021年秭归县本级社会保险基金收入执行情况表" sheetId="17" r:id="rId17"/>
    <sheet name="2021年秭归县社会保险基金支出执行情况表" sheetId="18" r:id="rId18"/>
    <sheet name="2021年秭归县本级社会保险基金支出执行情况表" sheetId="19" r:id="rId19"/>
    <sheet name="2021秭归县财政收入执行情况" sheetId="20" r:id="rId20"/>
    <sheet name="2021年秭归县财政支出执行情况表" sheetId="21" r:id="rId21"/>
  </sheets>
  <calcPr calcId="144525"/>
</workbook>
</file>

<file path=xl/sharedStrings.xml><?xml version="1.0" encoding="utf-8"?>
<sst xmlns="http://schemas.openxmlformats.org/spreadsheetml/2006/main" count="409" uniqueCount="247">
  <si>
    <t>2021年秭归县一般公共预算收入执行情况</t>
  </si>
  <si>
    <t>表一</t>
  </si>
  <si>
    <t>单位：万元</t>
  </si>
  <si>
    <t>项目</t>
  </si>
  <si>
    <t>预算数</t>
  </si>
  <si>
    <t>完成数</t>
  </si>
  <si>
    <t>占预算数%</t>
  </si>
  <si>
    <t>一、税收收入</t>
  </si>
  <si>
    <t>增值税</t>
  </si>
  <si>
    <t>企业所得税</t>
  </si>
  <si>
    <t>个人所得税</t>
  </si>
  <si>
    <t>资源税</t>
  </si>
  <si>
    <t>城市维护建设税</t>
  </si>
  <si>
    <t>房产税</t>
  </si>
  <si>
    <t>印花税</t>
  </si>
  <si>
    <t>城镇土地使用税</t>
  </si>
  <si>
    <t>土地增值税</t>
  </si>
  <si>
    <t>车船税</t>
  </si>
  <si>
    <t>耕地占用税</t>
  </si>
  <si>
    <t>契税</t>
  </si>
  <si>
    <t>烟叶税</t>
  </si>
  <si>
    <t>环境保护税</t>
  </si>
  <si>
    <t>其他税收收入</t>
  </si>
  <si>
    <t>二、非税收入</t>
  </si>
  <si>
    <t>专项收入</t>
  </si>
  <si>
    <t>行政事业性收费</t>
  </si>
  <si>
    <t>罚没收入</t>
  </si>
  <si>
    <t>国有资本经营收入</t>
  </si>
  <si>
    <t>国有资源（资产）有偿使用收入</t>
  </si>
  <si>
    <t>捐赠收入</t>
  </si>
  <si>
    <t>政府住房基金收入</t>
  </si>
  <si>
    <t>其他收入</t>
  </si>
  <si>
    <t>收入合计</t>
  </si>
  <si>
    <t>2021年本级一般公共预算收入执行情况</t>
  </si>
  <si>
    <t>表二</t>
  </si>
  <si>
    <t>一、地方公共财政预算收入</t>
  </si>
  <si>
    <t>（一）税收收入</t>
  </si>
  <si>
    <t>（二）非税收入</t>
  </si>
  <si>
    <t>二、上级补助收入</t>
  </si>
  <si>
    <t>（一）返还性收入</t>
  </si>
  <si>
    <t>成品油税费改革返还性收入</t>
  </si>
  <si>
    <t>增值税税收返还收入</t>
  </si>
  <si>
    <t>消费税税收返还收入</t>
  </si>
  <si>
    <t>增值税"五五分享"税收返还收入</t>
  </si>
  <si>
    <t>财政体制调整核定返还收入</t>
  </si>
  <si>
    <t>（二）一般性转移支付收入</t>
  </si>
  <si>
    <t>均衡性转移支付收入</t>
  </si>
  <si>
    <t>县级基本财力保障</t>
  </si>
  <si>
    <t>结算补助收入</t>
  </si>
  <si>
    <t>资源枯竭型城市转移支付补助收入</t>
  </si>
  <si>
    <t>企事业单位划转补助收入</t>
  </si>
  <si>
    <t>产粮（油）大县奖励资金收入</t>
  </si>
  <si>
    <t>重点生态功能区转移支付收入</t>
  </si>
  <si>
    <t>固定数额补助收入</t>
  </si>
  <si>
    <t>革命老区转移支付收入</t>
  </si>
  <si>
    <t>民族地区转移支付收入</t>
  </si>
  <si>
    <t>欠发达地区转移支付收入</t>
  </si>
  <si>
    <t>公共安全共同财政事权转移支付收入</t>
  </si>
  <si>
    <t>教育共同财政事权转移支付收入</t>
  </si>
  <si>
    <t>科技共同财政事权转移支付收入</t>
  </si>
  <si>
    <t>文化旅游体育与传媒共同事权转移支付收入</t>
  </si>
  <si>
    <t>社会保障和就业共同财政事权转移支付收入</t>
  </si>
  <si>
    <t>医疗卫生共同财政事权转移支付收入</t>
  </si>
  <si>
    <t>节能环保共同财政事权转移支付收入</t>
  </si>
  <si>
    <t>农林水共同财政事权转移支付收入</t>
  </si>
  <si>
    <t>交通运输共同财政事权转移支付收入</t>
  </si>
  <si>
    <t>住房保障共同财政事权转移支付收入</t>
  </si>
  <si>
    <t>粮油物资储备共同财政事权转移支付收入</t>
  </si>
  <si>
    <t>灾害防治及应急管理共同财政事权转移支付收入</t>
  </si>
  <si>
    <t>其他一般性转移支付收入</t>
  </si>
  <si>
    <t>（三）专项转移支付收入</t>
  </si>
  <si>
    <t>三、地方政府债券转贷</t>
  </si>
  <si>
    <t>新增债券</t>
  </si>
  <si>
    <t>置换债券</t>
  </si>
  <si>
    <t>四、下级上解收入</t>
  </si>
  <si>
    <t>五、调入资金（基金调入）</t>
  </si>
  <si>
    <t>六、调入资金（其他调入）</t>
  </si>
  <si>
    <t>七、调入预算稳定调节基金</t>
  </si>
  <si>
    <t>八、上年结转</t>
  </si>
  <si>
    <t>2021年秭归县一般公共预算支出执行情况表</t>
  </si>
  <si>
    <t>表三</t>
  </si>
  <si>
    <t>一、一般公共服务支出</t>
  </si>
  <si>
    <t>二、国防支出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</si>
  <si>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</si>
  <si>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</si>
  <si>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</si>
  <si>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</si>
  <si>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</si>
  <si>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八、医疗卫生和计划生育支出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</si>
  <si>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</si>
  <si>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</si>
  <si>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</si>
  <si>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</si>
  <si>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</si>
  <si>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</si>
  <si>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</si>
  <si>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</si>
  <si>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</si>
  <si>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</si>
  <si>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十九、灾害防治及应急管理支出</t>
  </si>
  <si>
    <t>二十、预备费</t>
  </si>
  <si>
    <t>二十一、债务付息支出</t>
  </si>
  <si>
    <t>二十二、其他支出</t>
  </si>
  <si>
    <t>二十三、债务发行费</t>
  </si>
  <si>
    <t>支出合计</t>
  </si>
  <si>
    <t>2021年本级一般公共预算支出执行情况表</t>
  </si>
  <si>
    <t>表四</t>
  </si>
  <si>
    <t>备注</t>
  </si>
  <si>
    <t>一、地方公共财政预算支出合计</t>
  </si>
  <si>
    <t>（一）一般公共服务支出</t>
  </si>
  <si>
    <t>（二）国防支出</t>
  </si>
  <si>
    <t>（三）公共安全支出</t>
  </si>
  <si>
    <t>（四）教育支出</t>
  </si>
  <si>
    <t>（五）科学技术支出</t>
  </si>
  <si>
    <t>（六）文化体育与传媒支出</t>
  </si>
  <si>
    <t>（七）社会保障和就业支出</t>
  </si>
  <si>
    <t>（八）医疗卫生和计划生育支出</t>
  </si>
  <si>
    <t>（九）节能环保支出</t>
  </si>
  <si>
    <t>（十）城乡社区支出</t>
  </si>
  <si>
    <t>（十一）农林水支出</t>
  </si>
  <si>
    <t>（十二）交通运输支出</t>
  </si>
  <si>
    <t>（十三）资源勘探信息等支出</t>
  </si>
  <si>
    <t>（十四）商业服务业等支出</t>
  </si>
  <si>
    <t>（十五）金融支出</t>
  </si>
  <si>
    <t>（十六）国土海洋气象等支出</t>
  </si>
  <si>
    <t>（十七）住房保障支出</t>
  </si>
  <si>
    <t>（十八）粮油物资储备支出</t>
  </si>
  <si>
    <t>（十九）灾害防治及应急管理支出</t>
  </si>
  <si>
    <t>（二十）预备费</t>
  </si>
  <si>
    <t>（二十一）债务付息支出</t>
  </si>
  <si>
    <t>（二十二）其他支出</t>
  </si>
  <si>
    <t>（二十三）债务发行费</t>
  </si>
  <si>
    <t>二、上解上级支出</t>
  </si>
  <si>
    <t>（一）原体制上解支出</t>
  </si>
  <si>
    <t>（二）调整完善财政体制上解</t>
  </si>
  <si>
    <t>（三）专项上解支出</t>
  </si>
  <si>
    <t>（四）出口退税专项上解基数</t>
  </si>
  <si>
    <t>三、地方政府债券还本支出</t>
  </si>
  <si>
    <t>（一）置换债券安排的还本支出</t>
  </si>
  <si>
    <t>四、补助下级支出</t>
  </si>
  <si>
    <t>五、调出资金</t>
  </si>
  <si>
    <t>六、安排预算稳定调节基金</t>
  </si>
  <si>
    <t>七、结转下年</t>
  </si>
  <si>
    <t>2021年秭归县县本级基本支出执行情况表</t>
  </si>
  <si>
    <t>表五</t>
  </si>
  <si>
    <t>一、机关工资福利支出（501）</t>
  </si>
  <si>
    <t>二、机关商品和服务支出（502）</t>
  </si>
  <si>
    <t>三、对事业单位经常性补助（505）</t>
  </si>
  <si>
    <t>（一）工资福利支出（50501）</t>
  </si>
  <si>
    <t>（二）商品和服务支出（50502）</t>
  </si>
  <si>
    <t>四、对个人和家庭的补助（509）</t>
  </si>
  <si>
    <t>2021年秭归县一般债务限额表</t>
  </si>
  <si>
    <t>表六</t>
  </si>
  <si>
    <t>地区</t>
  </si>
  <si>
    <t>限额</t>
  </si>
  <si>
    <t>秭归县</t>
  </si>
  <si>
    <t>2021年秭归县政府性基金收入执行情况表</t>
  </si>
  <si>
    <t>表七</t>
  </si>
  <si>
    <t>一、国有土地收益基金收入</t>
  </si>
  <si>
    <t>二、国有土地使用权出让收入</t>
  </si>
  <si>
    <t>三、城市基础设施配套费收入</t>
  </si>
  <si>
    <t>四、车辆通行费收入</t>
  </si>
  <si>
    <t>五、污水处理费收入</t>
  </si>
  <si>
    <t>六、专项债券对应项目专项收入</t>
  </si>
  <si>
    <t>收入总计</t>
  </si>
  <si>
    <t>2021年秭归县本级政府性基金收入执行情况表</t>
  </si>
  <si>
    <t>表八</t>
  </si>
  <si>
    <t>上年结转收入</t>
  </si>
  <si>
    <t>债券转贷收入</t>
  </si>
  <si>
    <t>专项转移支付收入</t>
  </si>
  <si>
    <t>调入资金</t>
  </si>
  <si>
    <t>2021年政府性基金支出执行情况表</t>
  </si>
  <si>
    <t>表九</t>
  </si>
  <si>
    <t>一、文化旅游体育与传媒支出</t>
  </si>
  <si>
    <t>二、社会保障和就业支出</t>
  </si>
  <si>
    <t>三、城乡社区支出</t>
  </si>
  <si>
    <t>四、农林水支出</t>
  </si>
  <si>
    <t>五、交通运输支出</t>
  </si>
  <si>
    <t>六、其他支出</t>
  </si>
  <si>
    <t>七、债务付息支出</t>
  </si>
  <si>
    <t>八、债务发行费用支出</t>
  </si>
  <si>
    <t>支出总计</t>
  </si>
  <si>
    <t>2021年秭归县本级政府性基金支出执行情况表</t>
  </si>
  <si>
    <t>表十</t>
  </si>
  <si>
    <t>国家电影事业发展专项资金安排的支出</t>
  </si>
  <si>
    <t>大中型水库移民后期扶持基金支出</t>
  </si>
  <si>
    <t>国有土地使用权出让收入安排的支出</t>
  </si>
  <si>
    <t>国有土地收益基金安排的支出</t>
  </si>
  <si>
    <t>城市基础设施配套费安排的支出</t>
  </si>
  <si>
    <t>污水处理费安排的支出</t>
  </si>
  <si>
    <t>大中型水库库区基金安排的支出</t>
  </si>
  <si>
    <t>三峡水库库区基金支出</t>
  </si>
  <si>
    <t>国家重大水利工程建设基金安排的支出</t>
  </si>
  <si>
    <t>车辆通行费安排的支出</t>
  </si>
  <si>
    <t>彩票公益金安排的支出</t>
  </si>
  <si>
    <t>其他政府性基金及对应专项债务收入安排的支出</t>
  </si>
  <si>
    <t>地方政府专项债务付息支出</t>
  </si>
  <si>
    <t>八、债务发行费支出</t>
  </si>
  <si>
    <t>地方政府专项债务发行费用支出</t>
  </si>
  <si>
    <t>债务还本支出</t>
  </si>
  <si>
    <t>调出资金</t>
  </si>
  <si>
    <t>结转下年</t>
  </si>
  <si>
    <t>2021年秭归县专项债务限额表</t>
  </si>
  <si>
    <t>表十一</t>
  </si>
  <si>
    <t>2021年秭归县国有资本经营收入执行情况表</t>
  </si>
  <si>
    <t>表十二</t>
  </si>
  <si>
    <t>一、利润收入</t>
  </si>
  <si>
    <t>二、股利、利息收入</t>
  </si>
  <si>
    <t>2021年秭归县本级国有资本经营收入执行情况表</t>
  </si>
  <si>
    <t>表十三</t>
  </si>
  <si>
    <t>转移性收入</t>
  </si>
  <si>
    <t>2021年秭归县国有资本经营支出执行情况表</t>
  </si>
  <si>
    <t>表十四</t>
  </si>
  <si>
    <t>一、解决历史遗留问题及改革成本支出</t>
  </si>
  <si>
    <t>二、国有企业资本金注入</t>
  </si>
  <si>
    <t>2021年秭归县本级国有资本经营支出执行情况表</t>
  </si>
  <si>
    <t>表十五</t>
  </si>
  <si>
    <t>2021年秭归县社会保险基金收入执行情况表</t>
  </si>
  <si>
    <t>表十六</t>
  </si>
  <si>
    <t>一、企业职工基本养老保险基金</t>
  </si>
  <si>
    <t>二、城乡居民基本养老保险基金</t>
  </si>
  <si>
    <t>三、城镇职工基本医疗保险基金</t>
  </si>
  <si>
    <t>四、居民基本医疗保险基金</t>
  </si>
  <si>
    <t>五、工伤保险基金</t>
  </si>
  <si>
    <t>六、失业保险基金</t>
  </si>
  <si>
    <t>七、机关事业养老保险基金</t>
  </si>
  <si>
    <t>2021年秭归县本级社会保险基金收入执行情况表</t>
  </si>
  <si>
    <t>表十七</t>
  </si>
  <si>
    <t>历年滚存结余</t>
  </si>
  <si>
    <t>2021年秭归县社会保险基金支出执行情况表</t>
  </si>
  <si>
    <t>表十八</t>
  </si>
  <si>
    <t>2021年秭归县本级社会保险基金支出执行情况表</t>
  </si>
  <si>
    <t>表十九</t>
  </si>
  <si>
    <t>2021秭归县财政收入执行情况</t>
  </si>
  <si>
    <t>表二十</t>
  </si>
  <si>
    <t>一、一般公共预算收入</t>
  </si>
  <si>
    <t>其中：本级收入</t>
  </si>
  <si>
    <t>二、政府性基金收入</t>
  </si>
  <si>
    <t>三、国有资本经营收入</t>
  </si>
  <si>
    <t xml:space="preserve">                     其中：本级收入</t>
  </si>
  <si>
    <t>2021年秭归县财政支出执行情况表</t>
  </si>
  <si>
    <t>表二十一</t>
  </si>
  <si>
    <t>一、一般公共预算支出</t>
  </si>
  <si>
    <t>其中：本级支出</t>
  </si>
  <si>
    <t>二、政府性基金支出</t>
  </si>
  <si>
    <t>三、国有资本经营支出</t>
  </si>
  <si>
    <t xml:space="preserve">                     其中：本级支出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</si>
</sst>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0" fillId="10" borderId="9" applyNumberFormat="0" applyAlignment="0" applyProtection="0">
      <alignment vertical="center"/>
    </xf>
    <xf numFmtId="0" fontId="9" fillId="10" borderId="3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10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indent="2"/>
    </xf>
    <xf numFmtId="10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2" fillId="0" borderId="1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2" fillId="0" borderId="1" xfId="0" applyFont="1" applyBorder="1" applyAlignment="1">
      <alignment horizontal="center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4" Type="http://schemas.openxmlformats.org/officeDocument/2006/relationships/sharedStrings" Target="sharedStrings.xml"/><Relationship Id="rId23" Type="http://schemas.openxmlformats.org/officeDocument/2006/relationships/styles" Target="styles.xml"/><Relationship Id="rId22" Type="http://schemas.openxmlformats.org/officeDocument/2006/relationships/theme" Target="theme/theme1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workbookViewId="0">
      <selection activeCell="C29" sqref="C29"/>
    </sheetView>
  </sheetViews>
  <sheetFormatPr defaultColWidth="9" defaultRowHeight="14.25" outlineLevelCol="3"/>
  <cols>
    <col min="1" max="1" width="37.75" customWidth="1"/>
    <col min="2" max="3" width="8.875" customWidth="1"/>
    <col min="4" max="4" width="14" customWidth="1"/>
  </cols>
  <sheetData>
    <row r="1" ht="18" spans="1:4">
      <c r="A1" s="2" t="s">
        <v>0</v>
      </c>
      <c r="B1" s="2"/>
      <c r="C1" s="2"/>
      <c r="D1" s="2"/>
    </row>
    <row r="2" ht="18" spans="1:4">
      <c r="A2" s="1" t="s">
        <v>1</v>
      </c>
      <c r="B2" s="1"/>
      <c r="C2" s="1"/>
      <c r="D2" s="1" t="s">
        <v>2</v>
      </c>
    </row>
    <row r="3" ht="18" spans="1:4">
      <c r="A3" s="3" t="s">
        <v>3</v>
      </c>
      <c r="B3" s="3" t="s">
        <v>4</v>
      </c>
      <c r="C3" s="3" t="s">
        <v>5</v>
      </c>
      <c r="D3" s="3" t="s">
        <v>6</v>
      </c>
    </row>
    <row r="4" ht="18" spans="1:4">
      <c r="A4" s="10" t="s">
        <v>7</v>
      </c>
      <c r="B4" s="3">
        <f>SUM(B5:B18)</f>
        <v>42000</v>
      </c>
      <c r="C4" s="3">
        <f>SUM(C5:C19)</f>
        <v>44180</v>
      </c>
      <c r="D4" s="8">
        <f>C4/B4</f>
        <v>1.05190476190476</v>
      </c>
    </row>
    <row r="5" ht="18" spans="1:4">
      <c r="A5" s="7" t="s">
        <v>8</v>
      </c>
      <c r="B5" s="5">
        <v>18219</v>
      </c>
      <c r="C5" s="5">
        <v>18707</v>
      </c>
      <c r="D5" s="6">
        <f>C5/B5</f>
        <v>1.02678522421648</v>
      </c>
    </row>
    <row r="6" ht="18" spans="1:4">
      <c r="A6" s="7" t="s">
        <v>9</v>
      </c>
      <c r="B6" s="5">
        <v>4000</v>
      </c>
      <c r="C6" s="5">
        <v>5668</v>
      </c>
      <c r="D6" s="6">
        <f t="shared" ref="D5:D28" si="0">C6/B6</f>
        <v>1.417</v>
      </c>
    </row>
    <row r="7" ht="18" spans="1:4">
      <c r="A7" s="7" t="s">
        <v>10</v>
      </c>
      <c r="B7" s="5">
        <v>950</v>
      </c>
      <c r="C7" s="5">
        <v>1156</v>
      </c>
      <c r="D7" s="6">
        <f t="shared" si="0"/>
        <v>1.21684210526316</v>
      </c>
    </row>
    <row r="8" ht="18" spans="1:4">
      <c r="A8" s="7" t="s">
        <v>11</v>
      </c>
      <c r="B8" s="5">
        <v>1050</v>
      </c>
      <c r="C8" s="5">
        <v>685</v>
      </c>
      <c r="D8" s="6">
        <f t="shared" si="0"/>
        <v>0.652380952380952</v>
      </c>
    </row>
    <row r="9" ht="18" spans="1:4">
      <c r="A9" s="7" t="s">
        <v>12</v>
      </c>
      <c r="B9" s="5">
        <v>1450</v>
      </c>
      <c r="C9" s="5">
        <v>2017</v>
      </c>
      <c r="D9" s="6">
        <f t="shared" si="0"/>
        <v>1.39103448275862</v>
      </c>
    </row>
    <row r="10" ht="18" spans="1:4">
      <c r="A10" s="7" t="s">
        <v>13</v>
      </c>
      <c r="B10" s="5">
        <v>1050</v>
      </c>
      <c r="C10" s="5">
        <v>1720</v>
      </c>
      <c r="D10" s="6">
        <f t="shared" si="0"/>
        <v>1.63809523809524</v>
      </c>
    </row>
    <row r="11" ht="18" spans="1:4">
      <c r="A11" s="7" t="s">
        <v>14</v>
      </c>
      <c r="B11" s="5">
        <v>500</v>
      </c>
      <c r="C11" s="5">
        <v>657</v>
      </c>
      <c r="D11" s="6">
        <f t="shared" si="0"/>
        <v>1.314</v>
      </c>
    </row>
    <row r="12" ht="18" spans="1:4">
      <c r="A12" s="7" t="s">
        <v>15</v>
      </c>
      <c r="B12" s="5">
        <v>1250</v>
      </c>
      <c r="C12" s="5">
        <v>1953</v>
      </c>
      <c r="D12" s="6">
        <f t="shared" si="0"/>
        <v>1.5624</v>
      </c>
    </row>
    <row r="13" ht="18" spans="1:4">
      <c r="A13" s="7" t="s">
        <v>16</v>
      </c>
      <c r="B13" s="5">
        <v>3350</v>
      </c>
      <c r="C13" s="5">
        <v>1075</v>
      </c>
      <c r="D13" s="6">
        <f t="shared" si="0"/>
        <v>0.32089552238806</v>
      </c>
    </row>
    <row r="14" ht="18" spans="1:4">
      <c r="A14" s="7" t="s">
        <v>17</v>
      </c>
      <c r="B14" s="5">
        <v>650</v>
      </c>
      <c r="C14" s="5">
        <v>1479</v>
      </c>
      <c r="D14" s="6">
        <f t="shared" si="0"/>
        <v>2.27538461538462</v>
      </c>
    </row>
    <row r="15" ht="18" spans="1:4">
      <c r="A15" s="7" t="s">
        <v>18</v>
      </c>
      <c r="B15" s="5">
        <v>4350</v>
      </c>
      <c r="C15" s="5">
        <v>166</v>
      </c>
      <c r="D15" s="6">
        <f t="shared" si="0"/>
        <v>0.0381609195402299</v>
      </c>
    </row>
    <row r="16" ht="18" spans="1:4">
      <c r="A16" s="7" t="s">
        <v>19</v>
      </c>
      <c r="B16" s="5">
        <v>3750</v>
      </c>
      <c r="C16" s="5">
        <v>6961</v>
      </c>
      <c r="D16" s="6">
        <f t="shared" si="0"/>
        <v>1.85626666666667</v>
      </c>
    </row>
    <row r="17" ht="18" spans="1:4">
      <c r="A17" s="7" t="s">
        <v>20</v>
      </c>
      <c r="B17" s="5">
        <v>1231</v>
      </c>
      <c r="C17" s="5">
        <v>1681</v>
      </c>
      <c r="D17" s="6">
        <f t="shared" si="0"/>
        <v>1.36555645816409</v>
      </c>
    </row>
    <row r="18" ht="18" spans="1:4">
      <c r="A18" s="7" t="s">
        <v>21</v>
      </c>
      <c r="B18" s="5">
        <v>200</v>
      </c>
      <c r="C18" s="5">
        <v>263</v>
      </c>
      <c r="D18" s="6">
        <f t="shared" si="0"/>
        <v>1.315</v>
      </c>
    </row>
    <row r="19" ht="18" spans="1:4">
      <c r="A19" s="7" t="s">
        <v>22</v>
      </c>
      <c r="B19" s="5"/>
      <c r="C19" s="5">
        <v>-8</v>
      </c>
      <c r="D19" s="6"/>
    </row>
    <row r="20" ht="18" spans="1:4">
      <c r="A20" s="10" t="s">
        <v>23</v>
      </c>
      <c r="B20" s="3">
        <f>SUM(B21:B28)</f>
        <v>13000</v>
      </c>
      <c r="C20" s="3">
        <f>SUM(C21:C28)</f>
        <v>14848</v>
      </c>
      <c r="D20" s="8">
        <f t="shared" si="0"/>
        <v>1.14215384615385</v>
      </c>
    </row>
    <row r="21" ht="18" spans="1:4">
      <c r="A21" s="7" t="s">
        <v>24</v>
      </c>
      <c r="B21" s="5">
        <v>2500</v>
      </c>
      <c r="C21" s="5">
        <v>2928</v>
      </c>
      <c r="D21" s="6">
        <f t="shared" si="0"/>
        <v>1.1712</v>
      </c>
    </row>
    <row r="22" ht="18" spans="1:4">
      <c r="A22" s="7" t="s">
        <v>25</v>
      </c>
      <c r="B22" s="5">
        <v>2500</v>
      </c>
      <c r="C22" s="5">
        <v>1727</v>
      </c>
      <c r="D22" s="6">
        <f t="shared" si="0"/>
        <v>0.6908</v>
      </c>
    </row>
    <row r="23" ht="18" spans="1:4">
      <c r="A23" s="7" t="s">
        <v>26</v>
      </c>
      <c r="B23" s="5">
        <v>2500</v>
      </c>
      <c r="C23" s="5">
        <v>4858</v>
      </c>
      <c r="D23" s="6">
        <f t="shared" si="0"/>
        <v>1.9432</v>
      </c>
    </row>
    <row r="24" ht="18" spans="1:4">
      <c r="A24" s="7" t="s">
        <v>27</v>
      </c>
      <c r="B24" s="5"/>
      <c r="C24" s="5">
        <v>460</v>
      </c>
      <c r="D24" s="6"/>
    </row>
    <row r="25" ht="18" spans="1:4">
      <c r="A25" s="7" t="s">
        <v>28</v>
      </c>
      <c r="B25" s="5">
        <v>1900</v>
      </c>
      <c r="C25" s="5">
        <v>2967</v>
      </c>
      <c r="D25" s="6">
        <f>C25/B25</f>
        <v>1.56157894736842</v>
      </c>
    </row>
    <row r="26" ht="18" spans="1:4">
      <c r="A26" s="7" t="s">
        <v>29</v>
      </c>
      <c r="B26" s="5">
        <v>3000</v>
      </c>
      <c r="C26" s="5">
        <v>758</v>
      </c>
      <c r="D26" s="6">
        <f>C26/B26</f>
        <v>0.252666666666667</v>
      </c>
    </row>
    <row r="27" ht="18" spans="1:4">
      <c r="A27" s="7" t="s">
        <v>30</v>
      </c>
      <c r="B27" s="5">
        <v>600</v>
      </c>
      <c r="C27" s="5">
        <v>806</v>
      </c>
      <c r="D27" s="6">
        <f>C27/B27</f>
        <v>1.34333333333333</v>
      </c>
    </row>
    <row r="28" ht="18" spans="1:4">
      <c r="A28" s="7" t="s">
        <v>31</v>
      </c>
      <c r="B28" s="5"/>
      <c r="C28" s="5">
        <v>344</v>
      </c>
      <c r="D28" s="6"/>
    </row>
    <row r="29" ht="18" spans="1:4">
      <c r="A29" s="3" t="s">
        <v>32</v>
      </c>
      <c r="B29" s="3">
        <f>B20+B4</f>
        <v>55000</v>
      </c>
      <c r="C29" s="3">
        <f>C20+C4</f>
        <v>59028</v>
      </c>
      <c r="D29" s="8">
        <f>C29/B29</f>
        <v>1.07323636363636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8"/>
  <sheetViews>
    <sheetView topLeftCell="A19" workbookViewId="0">
      <selection activeCell="C48" sqref="C48"/>
    </sheetView>
  </sheetViews>
  <sheetFormatPr defaultColWidth="9" defaultRowHeight="18" outlineLevelCol="3"/>
  <cols>
    <col min="1" max="1" width="56.125" style="1" customWidth="1"/>
    <col min="2" max="3" width="9.25" style="1" customWidth="1"/>
    <col min="4" max="4" width="14" style="1" customWidth="1"/>
    <col min="5" max="16384" width="9" style="1"/>
  </cols>
  <sheetData>
    <row r="1" spans="1:4">
      <c r="A1" s="2" t="s">
        <v>33</v>
      </c>
      <c r="B1" s="2"/>
      <c r="C1" s="2"/>
      <c r="D1" s="2"/>
    </row>
    <row r="2" spans="1:4">
      <c r="A2" s="1" t="s">
        <v>34</v>
      </c>
      <c r="D2" s="1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10" t="s">
        <v>35</v>
      </c>
      <c r="B4" s="3">
        <f>B5+B6</f>
        <v>55000</v>
      </c>
      <c r="C4" s="3">
        <f>C5+C6</f>
        <v>59028</v>
      </c>
      <c r="D4" s="8">
        <f>C4/B4</f>
        <v>1.07323636363636</v>
      </c>
    </row>
    <row r="5" spans="1:4">
      <c r="A5" s="4" t="s">
        <v>36</v>
      </c>
      <c r="B5" s="5">
        <v>42000</v>
      </c>
      <c r="C5" s="5">
        <v>44180</v>
      </c>
      <c r="D5" s="6">
        <f>C5/B5</f>
        <v>1.05190476190476</v>
      </c>
    </row>
    <row r="6" spans="1:4">
      <c r="A6" s="4" t="s">
        <v>37</v>
      </c>
      <c r="B6" s="5">
        <v>13000</v>
      </c>
      <c r="C6" s="5">
        <v>14848</v>
      </c>
      <c r="D6" s="6">
        <f>C6/B6</f>
        <v>1.14215384615385</v>
      </c>
    </row>
    <row r="7" spans="1:4">
      <c r="A7" s="10" t="s">
        <v>38</v>
      </c>
      <c r="B7" s="3">
        <f>B8+B14+B39</f>
        <v>199777</v>
      </c>
      <c r="C7" s="3">
        <f>C8+C14+C39</f>
        <v>237915</v>
      </c>
      <c r="D7" s="8">
        <f>C7/B7</f>
        <v>1.1909028566852</v>
      </c>
    </row>
    <row r="8" spans="1:4">
      <c r="A8" s="4" t="s">
        <v>39</v>
      </c>
      <c r="B8" s="5">
        <f>B9+B10+B11+B12+B13</f>
        <v>15471</v>
      </c>
      <c r="C8" s="5">
        <f>SUM(C9:C13)</f>
        <v>15471</v>
      </c>
      <c r="D8" s="6">
        <f t="shared" ref="D5:D48" si="0">C8/B8</f>
        <v>1</v>
      </c>
    </row>
    <row r="9" spans="1:4">
      <c r="A9" s="7" t="s">
        <v>40</v>
      </c>
      <c r="B9" s="5">
        <v>1345</v>
      </c>
      <c r="C9" s="5">
        <v>1345</v>
      </c>
      <c r="D9" s="6">
        <f t="shared" si="0"/>
        <v>1</v>
      </c>
    </row>
    <row r="10" spans="1:4">
      <c r="A10" s="7" t="s">
        <v>41</v>
      </c>
      <c r="B10" s="5">
        <v>1748</v>
      </c>
      <c r="C10" s="5">
        <v>1748</v>
      </c>
      <c r="D10" s="6">
        <f t="shared" si="0"/>
        <v>1</v>
      </c>
    </row>
    <row r="11" spans="1:4">
      <c r="A11" s="7" t="s">
        <v>42</v>
      </c>
      <c r="B11" s="5">
        <v>7</v>
      </c>
      <c r="C11" s="5">
        <v>7</v>
      </c>
      <c r="D11" s="6">
        <f t="shared" si="0"/>
        <v>1</v>
      </c>
    </row>
    <row r="12" spans="1:4">
      <c r="A12" s="7" t="s">
        <v>43</v>
      </c>
      <c r="B12" s="5">
        <v>10871</v>
      </c>
      <c r="C12" s="5">
        <v>10871</v>
      </c>
      <c r="D12" s="6">
        <f t="shared" si="0"/>
        <v>1</v>
      </c>
    </row>
    <row r="13" spans="1:4">
      <c r="A13" s="7" t="s">
        <v>44</v>
      </c>
      <c r="B13" s="5">
        <v>1500</v>
      </c>
      <c r="C13" s="5">
        <v>1500</v>
      </c>
      <c r="D13" s="6">
        <f t="shared" si="0"/>
        <v>1</v>
      </c>
    </row>
    <row r="14" spans="1:4">
      <c r="A14" s="4" t="s">
        <v>45</v>
      </c>
      <c r="B14" s="5">
        <f>SUM(B15:B38)</f>
        <v>164230</v>
      </c>
      <c r="C14" s="5">
        <f>SUM(C15:C38)</f>
        <v>197879</v>
      </c>
      <c r="D14" s="6">
        <f t="shared" si="0"/>
        <v>1.20488948425988</v>
      </c>
    </row>
    <row r="15" spans="1:4">
      <c r="A15" s="7" t="s">
        <v>46</v>
      </c>
      <c r="B15" s="5">
        <v>8212</v>
      </c>
      <c r="C15" s="5">
        <v>8108</v>
      </c>
      <c r="D15" s="6">
        <f t="shared" si="0"/>
        <v>0.987335606429615</v>
      </c>
    </row>
    <row r="16" spans="1:4">
      <c r="A16" s="7" t="s">
        <v>47</v>
      </c>
      <c r="B16" s="5">
        <v>44391</v>
      </c>
      <c r="C16" s="5">
        <v>35374</v>
      </c>
      <c r="D16" s="6">
        <f t="shared" si="0"/>
        <v>0.796873240071186</v>
      </c>
    </row>
    <row r="17" spans="1:4">
      <c r="A17" s="7" t="s">
        <v>48</v>
      </c>
      <c r="B17" s="5">
        <v>1740</v>
      </c>
      <c r="C17" s="5">
        <v>6175</v>
      </c>
      <c r="D17" s="6">
        <f t="shared" si="0"/>
        <v>3.54885057471264</v>
      </c>
    </row>
    <row r="18" spans="1:4">
      <c r="A18" s="7" t="s">
        <v>49</v>
      </c>
      <c r="B18" s="5">
        <v>357</v>
      </c>
      <c r="C18" s="5">
        <v>986</v>
      </c>
      <c r="D18" s="6">
        <f t="shared" si="0"/>
        <v>2.76190476190476</v>
      </c>
    </row>
    <row r="19" spans="1:4">
      <c r="A19" s="7" t="s">
        <v>50</v>
      </c>
      <c r="B19" s="5">
        <v>1407</v>
      </c>
      <c r="C19" s="5"/>
      <c r="D19" s="6">
        <f t="shared" si="0"/>
        <v>0</v>
      </c>
    </row>
    <row r="20" spans="1:4">
      <c r="A20" s="7" t="s">
        <v>51</v>
      </c>
      <c r="B20" s="5">
        <v>187</v>
      </c>
      <c r="C20" s="5">
        <v>217</v>
      </c>
      <c r="D20" s="6">
        <f t="shared" si="0"/>
        <v>1.16042780748663</v>
      </c>
    </row>
    <row r="21" spans="1:4">
      <c r="A21" s="7" t="s">
        <v>52</v>
      </c>
      <c r="B21" s="5">
        <v>10239</v>
      </c>
      <c r="C21" s="5">
        <v>12366</v>
      </c>
      <c r="D21" s="6">
        <f t="shared" si="0"/>
        <v>1.20773513038383</v>
      </c>
    </row>
    <row r="22" spans="1:4">
      <c r="A22" s="7" t="s">
        <v>53</v>
      </c>
      <c r="B22" s="5">
        <v>18926</v>
      </c>
      <c r="C22" s="5">
        <v>24639</v>
      </c>
      <c r="D22" s="6">
        <f t="shared" si="0"/>
        <v>1.30185987530381</v>
      </c>
    </row>
    <row r="23" spans="1:4">
      <c r="A23" s="7" t="s">
        <v>54</v>
      </c>
      <c r="B23" s="5">
        <v>1980</v>
      </c>
      <c r="C23" s="5">
        <v>494</v>
      </c>
      <c r="D23" s="6">
        <f t="shared" si="0"/>
        <v>0.249494949494949</v>
      </c>
    </row>
    <row r="24" spans="1:4">
      <c r="A24" s="7" t="s">
        <v>55</v>
      </c>
      <c r="B24" s="5"/>
      <c r="C24" s="5">
        <v>21</v>
      </c>
      <c r="D24" s="6"/>
    </row>
    <row r="25" spans="1:4">
      <c r="A25" s="7" t="s">
        <v>56</v>
      </c>
      <c r="B25" s="5">
        <v>5930</v>
      </c>
      <c r="C25" s="5">
        <v>9289</v>
      </c>
      <c r="D25" s="6">
        <f t="shared" si="0"/>
        <v>1.56644182124789</v>
      </c>
    </row>
    <row r="26" spans="1:4">
      <c r="A26" s="7" t="s">
        <v>57</v>
      </c>
      <c r="B26" s="5">
        <v>952</v>
      </c>
      <c r="C26" s="5">
        <v>1631</v>
      </c>
      <c r="D26" s="6">
        <f t="shared" si="0"/>
        <v>1.71323529411765</v>
      </c>
    </row>
    <row r="27" spans="1:4">
      <c r="A27" s="7" t="s">
        <v>58</v>
      </c>
      <c r="B27" s="5">
        <v>5462</v>
      </c>
      <c r="C27" s="5">
        <v>9557</v>
      </c>
      <c r="D27" s="6">
        <f t="shared" si="0"/>
        <v>1.7497253753204</v>
      </c>
    </row>
    <row r="28" spans="1:4">
      <c r="A28" s="7" t="s">
        <v>59</v>
      </c>
      <c r="B28" s="5"/>
      <c r="C28" s="5">
        <v>46</v>
      </c>
      <c r="D28" s="6"/>
    </row>
    <row r="29" spans="1:4">
      <c r="A29" s="7" t="s">
        <v>60</v>
      </c>
      <c r="B29" s="5"/>
      <c r="C29" s="5">
        <v>922</v>
      </c>
      <c r="D29" s="6"/>
    </row>
    <row r="30" spans="1:4">
      <c r="A30" s="7" t="s">
        <v>61</v>
      </c>
      <c r="B30" s="5">
        <v>27629</v>
      </c>
      <c r="C30" s="5">
        <v>28101</v>
      </c>
      <c r="D30" s="6">
        <f t="shared" si="0"/>
        <v>1.01708349922183</v>
      </c>
    </row>
    <row r="31" spans="1:4">
      <c r="A31" s="7" t="s">
        <v>62</v>
      </c>
      <c r="B31" s="5">
        <v>12758</v>
      </c>
      <c r="C31" s="5">
        <v>24505</v>
      </c>
      <c r="D31" s="6">
        <f t="shared" si="0"/>
        <v>1.9207556043267</v>
      </c>
    </row>
    <row r="32" spans="1:4">
      <c r="A32" s="7" t="s">
        <v>63</v>
      </c>
      <c r="B32" s="5"/>
      <c r="C32" s="5">
        <v>794</v>
      </c>
      <c r="D32" s="6"/>
    </row>
    <row r="33" spans="1:4">
      <c r="A33" s="7" t="s">
        <v>64</v>
      </c>
      <c r="B33" s="5">
        <v>19092</v>
      </c>
      <c r="C33" s="5">
        <v>21552</v>
      </c>
      <c r="D33" s="6">
        <f t="shared" si="0"/>
        <v>1.12884978001257</v>
      </c>
    </row>
    <row r="34" spans="1:4">
      <c r="A34" s="7" t="s">
        <v>65</v>
      </c>
      <c r="B34" s="5">
        <v>4923</v>
      </c>
      <c r="C34" s="5">
        <v>9961</v>
      </c>
      <c r="D34" s="6">
        <f t="shared" si="0"/>
        <v>2.02335973999594</v>
      </c>
    </row>
    <row r="35" spans="1:4">
      <c r="A35" s="7" t="s">
        <v>66</v>
      </c>
      <c r="B35" s="5"/>
      <c r="C35" s="5">
        <v>1189</v>
      </c>
      <c r="D35" s="6"/>
    </row>
    <row r="36" spans="1:4">
      <c r="A36" s="7" t="s">
        <v>67</v>
      </c>
      <c r="B36" s="5"/>
      <c r="C36" s="5">
        <v>215</v>
      </c>
      <c r="D36" s="6"/>
    </row>
    <row r="37" spans="1:4">
      <c r="A37" s="7" t="s">
        <v>68</v>
      </c>
      <c r="B37" s="5">
        <v>45</v>
      </c>
      <c r="C37" s="5">
        <v>1200</v>
      </c>
      <c r="D37" s="6"/>
    </row>
    <row r="38" spans="1:4">
      <c r="A38" s="7" t="s">
        <v>69</v>
      </c>
      <c r="B38" s="5"/>
      <c r="C38" s="5">
        <v>537</v>
      </c>
      <c r="D38" s="6"/>
    </row>
    <row r="39" spans="1:4">
      <c r="A39" s="4" t="s">
        <v>70</v>
      </c>
      <c r="B39" s="5">
        <v>20076</v>
      </c>
      <c r="C39" s="5">
        <v>24565</v>
      </c>
      <c r="D39" s="6">
        <f t="shared" si="0"/>
        <v>1.2236003187886</v>
      </c>
    </row>
    <row r="40" spans="1:4">
      <c r="A40" s="10" t="s">
        <v>71</v>
      </c>
      <c r="B40" s="3">
        <f>B41+B42</f>
        <v>11481</v>
      </c>
      <c r="C40" s="3">
        <f>C41+C42</f>
        <v>23229</v>
      </c>
      <c r="D40" s="8">
        <f t="shared" si="0"/>
        <v>2.02325581395349</v>
      </c>
    </row>
    <row r="41" spans="1:4">
      <c r="A41" s="7" t="s">
        <v>72</v>
      </c>
      <c r="B41" s="5"/>
      <c r="C41" s="5">
        <v>13279</v>
      </c>
      <c r="D41" s="6"/>
    </row>
    <row r="42" spans="1:4">
      <c r="A42" s="7" t="s">
        <v>73</v>
      </c>
      <c r="B42" s="5">
        <v>11481</v>
      </c>
      <c r="C42" s="5">
        <v>9950</v>
      </c>
      <c r="D42" s="6">
        <f t="shared" si="0"/>
        <v>0.866649246581308</v>
      </c>
    </row>
    <row r="43" spans="1:4">
      <c r="A43" s="10" t="s">
        <v>74</v>
      </c>
      <c r="B43" s="3"/>
      <c r="C43" s="3"/>
      <c r="D43" s="8"/>
    </row>
    <row r="44" spans="1:4">
      <c r="A44" s="10" t="s">
        <v>75</v>
      </c>
      <c r="B44" s="3">
        <v>4500</v>
      </c>
      <c r="C44" s="3">
        <v>4556</v>
      </c>
      <c r="D44" s="8">
        <f t="shared" si="0"/>
        <v>1.01244444444444</v>
      </c>
    </row>
    <row r="45" spans="1:4">
      <c r="A45" s="10" t="s">
        <v>76</v>
      </c>
      <c r="B45" s="3">
        <v>20231</v>
      </c>
      <c r="C45" s="3">
        <v>25351</v>
      </c>
      <c r="D45" s="8">
        <f t="shared" si="0"/>
        <v>1.2530769610993</v>
      </c>
    </row>
    <row r="46" spans="1:4">
      <c r="A46" s="10" t="s">
        <v>77</v>
      </c>
      <c r="B46" s="3">
        <v>7846</v>
      </c>
      <c r="C46" s="3">
        <v>9377</v>
      </c>
      <c r="D46" s="8">
        <f t="shared" si="0"/>
        <v>1.19513127708386</v>
      </c>
    </row>
    <row r="47" spans="1:4">
      <c r="A47" s="10" t="s">
        <v>78</v>
      </c>
      <c r="B47" s="3">
        <v>17329</v>
      </c>
      <c r="C47" s="3">
        <v>17329</v>
      </c>
      <c r="D47" s="8">
        <f t="shared" si="0"/>
        <v>1</v>
      </c>
    </row>
    <row r="48" spans="1:4">
      <c r="A48" s="3" t="s">
        <v>32</v>
      </c>
      <c r="B48" s="3">
        <f>B4+B7+B40+B43+B44+B45+B46+B47</f>
        <v>316164</v>
      </c>
      <c r="C48" s="3">
        <f>C4+C7+C40+C43+C45+C44+C46+C47</f>
        <v>376785</v>
      </c>
      <c r="D48" s="8">
        <f t="shared" si="0"/>
        <v>1.19173909743045</v>
      </c>
    </row>
  </sheetData>
  <mergeCells count="1">
    <mergeCell ref="A1:D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workbookViewId="0">
      <selection activeCell="C28" sqref="C28"/>
    </sheetView>
  </sheetViews>
  <sheetFormatPr defaultColWidth="9" defaultRowHeight="14.25" outlineLevelCol="3"/>
  <cols>
    <col min="1" max="1" width="40.375" customWidth="1"/>
    <col min="2" max="3" width="9.25" customWidth="1"/>
    <col min="4" max="4" width="12.5" customWidth="1"/>
  </cols>
  <sheetData>
    <row r="1" ht="18" spans="1:4">
      <c r="A1" s="2" t="s">
        <v>79</v>
      </c>
      <c r="B1" s="2"/>
      <c r="C1" s="2"/>
      <c r="D1" s="2"/>
    </row>
    <row r="2" ht="18" spans="1:4">
      <c r="A2" s="1" t="s">
        <v>80</v>
      </c>
      <c r="B2" s="1"/>
      <c r="C2" s="1"/>
      <c r="D2" s="1" t="s">
        <v>2</v>
      </c>
    </row>
    <row r="3" ht="18" spans="1:4">
      <c r="A3" s="5" t="s">
        <v>3</v>
      </c>
      <c r="B3" s="5" t="s">
        <v>4</v>
      </c>
      <c r="C3" s="5" t="s">
        <v>5</v>
      </c>
      <c r="D3" s="5" t="s">
        <v>6</v>
      </c>
    </row>
    <row r="4" ht="18" spans="1:4">
      <c r="A4" s="4" t="s">
        <v>81</v>
      </c>
      <c r="B4" s="5">
        <v>44177</v>
      </c>
      <c r="C4" s="5">
        <v>36523</v>
      </c>
      <c r="D4" s="6">
        <f>C4/B4</f>
        <v>0.82674242252756</v>
      </c>
    </row>
    <row r="5" ht="18" spans="1:4">
      <c r="A5" s="4" t="s">
        <v>82</v>
      </c>
      <c r="B5" s="5">
        <v>80</v>
      </c>
      <c r="C5" s="5">
        <v>43</v>
      </c>
      <c r="D5" s="6">
        <f t="shared" ref="D5:D27" si="0">C5/B5</f>
        <v>0.5375</v>
      </c>
    </row>
    <row r="6" ht="18" spans="1:4">
      <c r="A6" s="4" t="s">
        <v>83</v>
      </c>
      <c r="B6" s="5">
        <v>9814</v>
      </c>
      <c r="C6" s="5">
        <v>10365</v>
      </c>
      <c r="D6" s="6">
        <f t="shared" si="0"/>
        <v>1.05614428367638</v>
      </c>
    </row>
    <row r="7" ht="18" spans="1:4">
      <c r="A7" s="4" t="s">
        <v>84</v>
      </c>
      <c r="B7" s="5">
        <v>51283</v>
      </c>
      <c r="C7" s="5">
        <v>57502</v>
      </c>
      <c r="D7" s="6">
        <f t="shared" si="0"/>
        <v>1.12126825653725</v>
      </c>
    </row>
    <row r="8" ht="18" spans="1:4">
      <c r="A8" s="4" t="s">
        <v>85</v>
      </c>
      <c r="B8" s="5">
        <v>2415</v>
      </c>
      <c r="C8" s="5">
        <v>4306</v>
      </c>
      <c r="D8" s="6">
        <f t="shared" si="0"/>
        <v>1.78302277432712</v>
      </c>
    </row>
    <row r="9" ht="18" spans="1:4">
      <c r="A9" s="4" t="s">
        <v>86</v>
      </c>
      <c r="B9" s="5">
        <v>4937</v>
      </c>
      <c r="C9" s="5">
        <v>6429</v>
      </c>
      <c r="D9" s="6">
        <f t="shared" si="0"/>
        <v>1.30220781851327</v>
      </c>
    </row>
    <row r="10" ht="18" spans="1:4">
      <c r="A10" s="4" t="s">
        <v>87</v>
      </c>
      <c r="B10" s="5">
        <v>41285</v>
      </c>
      <c r="C10" s="5">
        <v>45557</v>
      </c>
      <c r="D10" s="6">
        <f t="shared" si="0"/>
        <v>1.10347583868233</v>
      </c>
    </row>
    <row r="11" ht="18" spans="1:4">
      <c r="A11" s="4" t="s">
        <v>88</v>
      </c>
      <c r="B11" s="5">
        <v>46560</v>
      </c>
      <c r="C11" s="5">
        <v>41618</v>
      </c>
      <c r="D11" s="6">
        <f t="shared" si="0"/>
        <v>0.893857388316151</v>
      </c>
    </row>
    <row r="12" ht="18" spans="1:4">
      <c r="A12" s="4" t="s">
        <v>89</v>
      </c>
      <c r="B12" s="5">
        <v>2140</v>
      </c>
      <c r="C12" s="5">
        <v>8544</v>
      </c>
      <c r="D12" s="6">
        <f t="shared" si="0"/>
        <v>3.99252336448598</v>
      </c>
    </row>
    <row r="13" ht="18" spans="1:4">
      <c r="A13" s="4" t="s">
        <v>90</v>
      </c>
      <c r="B13" s="5">
        <v>7242</v>
      </c>
      <c r="C13" s="5">
        <v>7588</v>
      </c>
      <c r="D13" s="6">
        <f t="shared" si="0"/>
        <v>1.04777685722176</v>
      </c>
    </row>
    <row r="14" ht="18" spans="1:4">
      <c r="A14" s="4" t="s">
        <v>91</v>
      </c>
      <c r="B14" s="5">
        <v>44890</v>
      </c>
      <c r="C14" s="5">
        <v>60632</v>
      </c>
      <c r="D14" s="6">
        <f t="shared" si="0"/>
        <v>1.35067943862776</v>
      </c>
    </row>
    <row r="15" ht="18" spans="1:4">
      <c r="A15" s="4" t="s">
        <v>92</v>
      </c>
      <c r="B15" s="5">
        <v>16136</v>
      </c>
      <c r="C15" s="5">
        <v>13693</v>
      </c>
      <c r="D15" s="6">
        <f t="shared" si="0"/>
        <v>0.848599405057015</v>
      </c>
    </row>
    <row r="16" ht="18" spans="1:4">
      <c r="A16" s="4" t="s">
        <v>93</v>
      </c>
      <c r="B16" s="5">
        <v>1396</v>
      </c>
      <c r="C16" s="5">
        <v>1715</v>
      </c>
      <c r="D16" s="6">
        <f t="shared" si="0"/>
        <v>1.2285100286533</v>
      </c>
    </row>
    <row r="17" ht="18" spans="1:4">
      <c r="A17" s="4" t="s">
        <v>94</v>
      </c>
      <c r="B17" s="5">
        <v>193</v>
      </c>
      <c r="C17" s="5">
        <v>636</v>
      </c>
      <c r="D17" s="6">
        <f t="shared" si="0"/>
        <v>3.29533678756477</v>
      </c>
    </row>
    <row r="18" ht="18" spans="1:4">
      <c r="A18" s="4" t="s">
        <v>95</v>
      </c>
      <c r="B18" s="5"/>
      <c r="C18" s="5"/>
      <c r="D18" s="6"/>
    </row>
    <row r="19" ht="18" spans="1:4">
      <c r="A19" s="4" t="s">
        <v>96</v>
      </c>
      <c r="B19" s="5">
        <v>2944</v>
      </c>
      <c r="C19" s="5">
        <v>3417</v>
      </c>
      <c r="D19" s="6">
        <f t="shared" si="0"/>
        <v>1.16066576086957</v>
      </c>
    </row>
    <row r="20" ht="18" spans="1:4">
      <c r="A20" s="4" t="s">
        <v>97</v>
      </c>
      <c r="B20" s="5">
        <v>4864</v>
      </c>
      <c r="C20" s="5">
        <v>5792</v>
      </c>
      <c r="D20" s="6">
        <f t="shared" si="0"/>
        <v>1.19078947368421</v>
      </c>
    </row>
    <row r="21" ht="18" spans="1:4">
      <c r="A21" s="4" t="s">
        <v>98</v>
      </c>
      <c r="B21" s="5">
        <v>596</v>
      </c>
      <c r="C21" s="5">
        <v>519</v>
      </c>
      <c r="D21" s="6">
        <f t="shared" si="0"/>
        <v>0.870805369127517</v>
      </c>
    </row>
    <row r="22" ht="18" spans="1:4">
      <c r="A22" s="4" t="s">
        <v>99</v>
      </c>
      <c r="B22" s="5">
        <v>2407</v>
      </c>
      <c r="C22" s="5">
        <v>1824</v>
      </c>
      <c r="D22" s="6">
        <f t="shared" si="0"/>
        <v>0.757789779808891</v>
      </c>
    </row>
    <row r="23" ht="18" spans="1:4">
      <c r="A23" s="4" t="s">
        <v>100</v>
      </c>
      <c r="B23" s="5">
        <v>3360</v>
      </c>
      <c r="C23" s="5">
        <v>0</v>
      </c>
      <c r="D23" s="6">
        <f t="shared" si="0"/>
        <v>0</v>
      </c>
    </row>
    <row r="24" ht="18" spans="1:4">
      <c r="A24" s="4" t="s">
        <v>101</v>
      </c>
      <c r="B24" s="5">
        <v>7000</v>
      </c>
      <c r="C24" s="5">
        <v>6280</v>
      </c>
      <c r="D24" s="6">
        <f t="shared" si="0"/>
        <v>0.897142857142857</v>
      </c>
    </row>
    <row r="25" ht="18" spans="1:4">
      <c r="A25" s="4" t="s">
        <v>102</v>
      </c>
      <c r="B25" s="5"/>
      <c r="C25" s="5"/>
      <c r="D25" s="6"/>
    </row>
    <row r="26" ht="18" spans="1:4">
      <c r="A26" s="4" t="s">
        <v>103</v>
      </c>
      <c r="B26" s="5">
        <v>0</v>
      </c>
      <c r="C26" s="5">
        <v>21</v>
      </c>
      <c r="D26" s="6"/>
    </row>
    <row r="27" ht="18" spans="1:4">
      <c r="A27" s="3" t="s">
        <v>104</v>
      </c>
      <c r="B27" s="3">
        <f>SUM(B4:B26)</f>
        <v>293719</v>
      </c>
      <c r="C27" s="3">
        <f>SUM(C4:C26)</f>
        <v>313004</v>
      </c>
      <c r="D27" s="8">
        <f t="shared" si="0"/>
        <v>1.0656579928435</v>
      </c>
    </row>
  </sheetData>
  <mergeCells count="1">
    <mergeCell ref="A1:D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opLeftCell="A13" workbookViewId="0">
      <selection activeCell="C39" sqref="C39"/>
    </sheetView>
  </sheetViews>
  <sheetFormatPr defaultColWidth="9" defaultRowHeight="14.25" outlineLevelCol="4"/>
  <cols>
    <col min="1" max="1" width="40.375" customWidth="1"/>
    <col min="2" max="3" width="9.25" customWidth="1"/>
    <col min="4" max="4" width="12.75" customWidth="1"/>
    <col min="5" max="5" width="14" customWidth="1"/>
  </cols>
  <sheetData>
    <row r="1" ht="18" spans="1:5">
      <c r="A1" s="2" t="s">
        <v>105</v>
      </c>
      <c r="B1" s="2"/>
      <c r="C1" s="2"/>
      <c r="D1" s="2"/>
      <c r="E1" s="2"/>
    </row>
    <row r="2" ht="18" spans="1:5">
      <c r="A2" s="1" t="s">
        <v>106</v>
      </c>
      <c r="B2" s="1"/>
      <c r="C2" s="1"/>
      <c r="D2" s="1"/>
      <c r="E2" s="1" t="s">
        <v>2</v>
      </c>
    </row>
    <row r="3" ht="18" spans="1:5">
      <c r="A3" s="3" t="s">
        <v>3</v>
      </c>
      <c r="B3" s="3" t="s">
        <v>4</v>
      </c>
      <c r="C3" s="3" t="s">
        <v>5</v>
      </c>
      <c r="D3" s="3" t="s">
        <v>6</v>
      </c>
      <c r="E3" s="3" t="s">
        <v>107</v>
      </c>
    </row>
    <row r="4" ht="18" spans="1:5">
      <c r="A4" s="10" t="s">
        <v>108</v>
      </c>
      <c r="B4" s="3">
        <f>SUM(B5:B27)</f>
        <v>293719</v>
      </c>
      <c r="C4" s="3">
        <f>SUM(C5:C27)</f>
        <v>313004</v>
      </c>
      <c r="D4" s="8">
        <f>C4/B4</f>
        <v>1.0656579928435</v>
      </c>
      <c r="E4" s="3"/>
    </row>
    <row r="5" ht="18" spans="1:5">
      <c r="A5" s="4" t="s">
        <v>109</v>
      </c>
      <c r="B5" s="5">
        <v>44177</v>
      </c>
      <c r="C5" s="5">
        <v>36523</v>
      </c>
      <c r="D5" s="6">
        <f>C5/B5</f>
        <v>0.82674242252756</v>
      </c>
      <c r="E5" s="5"/>
    </row>
    <row r="6" ht="18" spans="1:5">
      <c r="A6" s="4" t="s">
        <v>110</v>
      </c>
      <c r="B6" s="5">
        <v>80</v>
      </c>
      <c r="C6" s="5">
        <v>43</v>
      </c>
      <c r="D6" s="6">
        <f>C6/B6</f>
        <v>0.5375</v>
      </c>
      <c r="E6" s="5"/>
    </row>
    <row r="7" ht="18" spans="1:5">
      <c r="A7" s="4" t="s">
        <v>111</v>
      </c>
      <c r="B7" s="5">
        <v>9814</v>
      </c>
      <c r="C7" s="5">
        <v>10365</v>
      </c>
      <c r="D7" s="6">
        <f t="shared" ref="D5:D39" si="0">C7/B7</f>
        <v>1.05614428367638</v>
      </c>
      <c r="E7" s="5"/>
    </row>
    <row r="8" ht="18" spans="1:5">
      <c r="A8" s="4" t="s">
        <v>112</v>
      </c>
      <c r="B8" s="5">
        <v>51283</v>
      </c>
      <c r="C8" s="5">
        <v>57502</v>
      </c>
      <c r="D8" s="6">
        <f t="shared" si="0"/>
        <v>1.12126825653725</v>
      </c>
      <c r="E8" s="5"/>
    </row>
    <row r="9" ht="18" spans="1:5">
      <c r="A9" s="4" t="s">
        <v>113</v>
      </c>
      <c r="B9" s="5">
        <v>2415</v>
      </c>
      <c r="C9" s="5">
        <v>4306</v>
      </c>
      <c r="D9" s="6">
        <f t="shared" si="0"/>
        <v>1.78302277432712</v>
      </c>
      <c r="E9" s="5"/>
    </row>
    <row r="10" ht="18" spans="1:5">
      <c r="A10" s="4" t="s">
        <v>114</v>
      </c>
      <c r="B10" s="5">
        <v>4937</v>
      </c>
      <c r="C10" s="5">
        <v>6429</v>
      </c>
      <c r="D10" s="6">
        <f t="shared" si="0"/>
        <v>1.30220781851327</v>
      </c>
      <c r="E10" s="5"/>
    </row>
    <row r="11" ht="18" spans="1:5">
      <c r="A11" s="4" t="s">
        <v>115</v>
      </c>
      <c r="B11" s="5">
        <v>41285</v>
      </c>
      <c r="C11" s="5">
        <v>45557</v>
      </c>
      <c r="D11" s="6">
        <f t="shared" si="0"/>
        <v>1.10347583868233</v>
      </c>
      <c r="E11" s="5"/>
    </row>
    <row r="12" ht="18" spans="1:5">
      <c r="A12" s="4" t="s">
        <v>116</v>
      </c>
      <c r="B12" s="5">
        <v>46560</v>
      </c>
      <c r="C12" s="5">
        <v>41618</v>
      </c>
      <c r="D12" s="6">
        <f t="shared" si="0"/>
        <v>0.893857388316151</v>
      </c>
      <c r="E12" s="5"/>
    </row>
    <row r="13" ht="18" spans="1:5">
      <c r="A13" s="4" t="s">
        <v>117</v>
      </c>
      <c r="B13" s="5">
        <v>2140</v>
      </c>
      <c r="C13" s="5">
        <v>8544</v>
      </c>
      <c r="D13" s="6">
        <f t="shared" si="0"/>
        <v>3.99252336448598</v>
      </c>
      <c r="E13" s="5"/>
    </row>
    <row r="14" ht="18" spans="1:5">
      <c r="A14" s="4" t="s">
        <v>118</v>
      </c>
      <c r="B14" s="5">
        <v>7242</v>
      </c>
      <c r="C14" s="5">
        <v>7588</v>
      </c>
      <c r="D14" s="6">
        <f t="shared" si="0"/>
        <v>1.04777685722176</v>
      </c>
      <c r="E14" s="5"/>
    </row>
    <row r="15" ht="18" spans="1:5">
      <c r="A15" s="4" t="s">
        <v>119</v>
      </c>
      <c r="B15" s="5">
        <v>44890</v>
      </c>
      <c r="C15" s="5">
        <v>60632</v>
      </c>
      <c r="D15" s="6">
        <f t="shared" si="0"/>
        <v>1.35067943862776</v>
      </c>
      <c r="E15" s="5"/>
    </row>
    <row r="16" ht="18" spans="1:5">
      <c r="A16" s="4" t="s">
        <v>120</v>
      </c>
      <c r="B16" s="5">
        <v>16136</v>
      </c>
      <c r="C16" s="5">
        <v>13693</v>
      </c>
      <c r="D16" s="6">
        <f t="shared" si="0"/>
        <v>0.848599405057015</v>
      </c>
      <c r="E16" s="5"/>
    </row>
    <row r="17" ht="18" spans="1:5">
      <c r="A17" s="4" t="s">
        <v>121</v>
      </c>
      <c r="B17" s="5">
        <v>1396</v>
      </c>
      <c r="C17" s="5">
        <v>1715</v>
      </c>
      <c r="D17" s="6">
        <f t="shared" si="0"/>
        <v>1.2285100286533</v>
      </c>
      <c r="E17" s="5"/>
    </row>
    <row r="18" ht="18" spans="1:5">
      <c r="A18" s="4" t="s">
        <v>122</v>
      </c>
      <c r="B18" s="5">
        <v>193</v>
      </c>
      <c r="C18" s="5">
        <v>636</v>
      </c>
      <c r="D18" s="6">
        <f t="shared" si="0"/>
        <v>3.29533678756477</v>
      </c>
      <c r="E18" s="5"/>
    </row>
    <row r="19" ht="18" spans="1:5">
      <c r="A19" s="4" t="s">
        <v>123</v>
      </c>
      <c r="B19" s="5"/>
      <c r="C19" s="5"/>
      <c r="D19" s="6"/>
      <c r="E19" s="5"/>
    </row>
    <row r="20" ht="18" spans="1:5">
      <c r="A20" s="4" t="s">
        <v>124</v>
      </c>
      <c r="B20" s="5">
        <v>2944</v>
      </c>
      <c r="C20" s="5">
        <v>3417</v>
      </c>
      <c r="D20" s="6">
        <f t="shared" si="0"/>
        <v>1.16066576086957</v>
      </c>
      <c r="E20" s="5"/>
    </row>
    <row r="21" ht="18" spans="1:5">
      <c r="A21" s="4" t="s">
        <v>125</v>
      </c>
      <c r="B21" s="5">
        <v>4864</v>
      </c>
      <c r="C21" s="5">
        <v>5792</v>
      </c>
      <c r="D21" s="6">
        <f t="shared" si="0"/>
        <v>1.19078947368421</v>
      </c>
      <c r="E21" s="5"/>
    </row>
    <row r="22" ht="18" spans="1:5">
      <c r="A22" s="4" t="s">
        <v>126</v>
      </c>
      <c r="B22" s="5">
        <v>596</v>
      </c>
      <c r="C22" s="5">
        <v>519</v>
      </c>
      <c r="D22" s="6">
        <f t="shared" si="0"/>
        <v>0.870805369127517</v>
      </c>
      <c r="E22" s="5"/>
    </row>
    <row r="23" ht="18" spans="1:5">
      <c r="A23" s="4" t="s">
        <v>127</v>
      </c>
      <c r="B23" s="5">
        <v>2407</v>
      </c>
      <c r="C23" s="5">
        <v>1824</v>
      </c>
      <c r="D23" s="6">
        <f t="shared" si="0"/>
        <v>0.757789779808891</v>
      </c>
      <c r="E23" s="5"/>
    </row>
    <row r="24" ht="18" spans="1:5">
      <c r="A24" s="4" t="s">
        <v>128</v>
      </c>
      <c r="B24" s="5">
        <v>3360</v>
      </c>
      <c r="C24" s="5">
        <v>0</v>
      </c>
      <c r="D24" s="6">
        <f t="shared" si="0"/>
        <v>0</v>
      </c>
      <c r="E24" s="5"/>
    </row>
    <row r="25" ht="18" spans="1:5">
      <c r="A25" s="4" t="s">
        <v>129</v>
      </c>
      <c r="B25" s="5">
        <v>7000</v>
      </c>
      <c r="C25" s="5">
        <v>6280</v>
      </c>
      <c r="D25" s="6">
        <f t="shared" si="0"/>
        <v>0.897142857142857</v>
      </c>
      <c r="E25" s="5"/>
    </row>
    <row r="26" ht="18" spans="1:5">
      <c r="A26" s="4" t="s">
        <v>130</v>
      </c>
      <c r="B26" s="5"/>
      <c r="C26" s="5"/>
      <c r="D26" s="6"/>
      <c r="E26" s="5"/>
    </row>
    <row r="27" ht="18" spans="1:5">
      <c r="A27" s="4" t="s">
        <v>131</v>
      </c>
      <c r="B27" s="5">
        <v>0</v>
      </c>
      <c r="C27" s="5">
        <v>21</v>
      </c>
      <c r="D27" s="6"/>
      <c r="E27" s="5"/>
    </row>
    <row r="28" ht="18" spans="1:5">
      <c r="A28" s="10" t="s">
        <v>132</v>
      </c>
      <c r="B28" s="3">
        <f>SUM(B29:B32)</f>
        <v>10964</v>
      </c>
      <c r="C28" s="3">
        <f>SUM(C29:C32)</f>
        <v>15285</v>
      </c>
      <c r="D28" s="8">
        <f t="shared" si="0"/>
        <v>1.39410798978475</v>
      </c>
      <c r="E28" s="3"/>
    </row>
    <row r="29" ht="18" spans="1:5">
      <c r="A29" s="4" t="s">
        <v>133</v>
      </c>
      <c r="B29" s="5">
        <v>21</v>
      </c>
      <c r="C29" s="5">
        <v>21</v>
      </c>
      <c r="D29" s="6">
        <f t="shared" si="0"/>
        <v>1</v>
      </c>
      <c r="E29" s="5"/>
    </row>
    <row r="30" ht="18" spans="1:5">
      <c r="A30" s="4" t="s">
        <v>134</v>
      </c>
      <c r="B30" s="5">
        <v>5341</v>
      </c>
      <c r="C30" s="5">
        <v>7970</v>
      </c>
      <c r="D30" s="6">
        <f t="shared" si="0"/>
        <v>1.49222991949073</v>
      </c>
      <c r="E30" s="5"/>
    </row>
    <row r="31" ht="18" spans="1:5">
      <c r="A31" s="4" t="s">
        <v>135</v>
      </c>
      <c r="B31" s="5">
        <v>5474</v>
      </c>
      <c r="C31" s="5">
        <v>7166</v>
      </c>
      <c r="D31" s="6">
        <f t="shared" si="0"/>
        <v>1.3090975520643</v>
      </c>
      <c r="E31" s="5"/>
    </row>
    <row r="32" ht="18" spans="1:5">
      <c r="A32" s="4" t="s">
        <v>136</v>
      </c>
      <c r="B32" s="5">
        <v>128</v>
      </c>
      <c r="C32" s="5">
        <v>128</v>
      </c>
      <c r="D32" s="6">
        <f t="shared" si="0"/>
        <v>1</v>
      </c>
      <c r="E32" s="5"/>
    </row>
    <row r="33" ht="18" spans="1:5">
      <c r="A33" s="10" t="s">
        <v>137</v>
      </c>
      <c r="B33" s="3">
        <f>B34</f>
        <v>11481</v>
      </c>
      <c r="C33" s="3">
        <f>C34</f>
        <v>11481</v>
      </c>
      <c r="D33" s="8">
        <f t="shared" si="0"/>
        <v>1</v>
      </c>
      <c r="E33" s="3"/>
    </row>
    <row r="34" ht="18" spans="1:5">
      <c r="A34" s="4" t="s">
        <v>138</v>
      </c>
      <c r="B34" s="5">
        <v>11481</v>
      </c>
      <c r="C34" s="5">
        <v>11481</v>
      </c>
      <c r="D34" s="6">
        <f t="shared" si="0"/>
        <v>1</v>
      </c>
      <c r="E34" s="5"/>
    </row>
    <row r="35" ht="18" spans="1:5">
      <c r="A35" s="10" t="s">
        <v>139</v>
      </c>
      <c r="B35" s="3">
        <v>0</v>
      </c>
      <c r="C35" s="3"/>
      <c r="D35" s="8"/>
      <c r="E35" s="3"/>
    </row>
    <row r="36" ht="18" spans="1:5">
      <c r="A36" s="10" t="s">
        <v>140</v>
      </c>
      <c r="B36" s="3">
        <v>0</v>
      </c>
      <c r="C36" s="3"/>
      <c r="D36" s="8"/>
      <c r="E36" s="3"/>
    </row>
    <row r="37" ht="18" spans="1:5">
      <c r="A37" s="10" t="s">
        <v>141</v>
      </c>
      <c r="B37" s="3">
        <v>0</v>
      </c>
      <c r="C37" s="3">
        <v>4632</v>
      </c>
      <c r="D37" s="8"/>
      <c r="E37" s="3"/>
    </row>
    <row r="38" ht="18" spans="1:5">
      <c r="A38" s="10" t="s">
        <v>142</v>
      </c>
      <c r="B38" s="3">
        <v>0</v>
      </c>
      <c r="C38" s="3">
        <v>32383</v>
      </c>
      <c r="D38" s="8"/>
      <c r="E38" s="3"/>
    </row>
    <row r="39" ht="18" spans="1:5">
      <c r="A39" s="13" t="s">
        <v>104</v>
      </c>
      <c r="B39" s="3">
        <f>B4+B28+B33+B35+B36+B37+B38</f>
        <v>316164</v>
      </c>
      <c r="C39" s="3">
        <f>C4+C28+C33+C35+C36+C37+C38</f>
        <v>376785</v>
      </c>
      <c r="D39" s="8">
        <f t="shared" si="0"/>
        <v>1.19173909743045</v>
      </c>
      <c r="E39" s="3"/>
    </row>
  </sheetData>
  <mergeCells count="1">
    <mergeCell ref="A1:E1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N29" sqref="N29"/>
    </sheetView>
  </sheetViews>
  <sheetFormatPr defaultColWidth="9" defaultRowHeight="14.25" outlineLevelCol="3"/>
  <cols>
    <col min="1" max="1" width="41.875" customWidth="1"/>
    <col min="2" max="3" width="8.875" customWidth="1"/>
    <col min="4" max="4" width="14" customWidth="1"/>
  </cols>
  <sheetData>
    <row r="1" ht="18" spans="1:4">
      <c r="A1" s="11" t="s">
        <v>143</v>
      </c>
      <c r="B1" s="11"/>
      <c r="C1" s="11"/>
      <c r="D1" s="11"/>
    </row>
    <row r="2" ht="18" spans="1:4">
      <c r="A2" s="12" t="s">
        <v>144</v>
      </c>
      <c r="B2" s="12"/>
      <c r="C2" s="12"/>
      <c r="D2" s="12" t="s">
        <v>2</v>
      </c>
    </row>
    <row r="3" ht="18" spans="1:4">
      <c r="A3" s="3" t="s">
        <v>3</v>
      </c>
      <c r="B3" s="3" t="s">
        <v>4</v>
      </c>
      <c r="C3" s="3" t="s">
        <v>5</v>
      </c>
      <c r="D3" s="3" t="s">
        <v>6</v>
      </c>
    </row>
    <row r="4" ht="18" spans="1:4">
      <c r="A4" s="10" t="s">
        <v>145</v>
      </c>
      <c r="B4" s="3">
        <v>32800</v>
      </c>
      <c r="C4" s="3">
        <v>32358</v>
      </c>
      <c r="D4" s="8">
        <f>C4/B4</f>
        <v>0.986524390243902</v>
      </c>
    </row>
    <row r="5" ht="18" spans="1:4">
      <c r="A5" s="10" t="s">
        <v>146</v>
      </c>
      <c r="B5" s="3">
        <v>3629</v>
      </c>
      <c r="C5" s="3">
        <v>3367</v>
      </c>
      <c r="D5" s="8">
        <f>C5/B5</f>
        <v>0.927803802700468</v>
      </c>
    </row>
    <row r="6" ht="18" spans="1:4">
      <c r="A6" s="10" t="s">
        <v>147</v>
      </c>
      <c r="B6" s="3">
        <f>B7+B8</f>
        <v>53444</v>
      </c>
      <c r="C6" s="3">
        <f>C7+C8</f>
        <v>52280</v>
      </c>
      <c r="D6" s="8">
        <f>C6/B6</f>
        <v>0.978220193099319</v>
      </c>
    </row>
    <row r="7" ht="18" spans="1:4">
      <c r="A7" s="4" t="s">
        <v>148</v>
      </c>
      <c r="B7" s="5">
        <v>50360</v>
      </c>
      <c r="C7" s="5">
        <v>49360</v>
      </c>
      <c r="D7" s="6">
        <f t="shared" ref="D5:D10" si="0">C7/B7</f>
        <v>0.980142970611596</v>
      </c>
    </row>
    <row r="8" ht="18" spans="1:4">
      <c r="A8" s="4" t="s">
        <v>149</v>
      </c>
      <c r="B8" s="5">
        <v>3084</v>
      </c>
      <c r="C8" s="5">
        <v>2920</v>
      </c>
      <c r="D8" s="6">
        <f t="shared" si="0"/>
        <v>0.946822308690013</v>
      </c>
    </row>
    <row r="9" ht="18" spans="1:4">
      <c r="A9" s="10" t="s">
        <v>150</v>
      </c>
      <c r="B9" s="3">
        <v>4305</v>
      </c>
      <c r="C9" s="3">
        <v>4122</v>
      </c>
      <c r="D9" s="8">
        <f t="shared" si="0"/>
        <v>0.957491289198606</v>
      </c>
    </row>
    <row r="10" ht="18" spans="1:4">
      <c r="A10" s="3" t="s">
        <v>104</v>
      </c>
      <c r="B10" s="3">
        <f>B4+B5+B6+B9</f>
        <v>94178</v>
      </c>
      <c r="C10" s="3">
        <f>C4+C5+C6+C9</f>
        <v>92127</v>
      </c>
      <c r="D10" s="8">
        <f t="shared" si="0"/>
        <v>0.978222090084733</v>
      </c>
    </row>
  </sheetData>
  <mergeCells count="1">
    <mergeCell ref="A1:D1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"/>
  <sheetViews>
    <sheetView workbookViewId="0">
      <selection activeCell="B4" sqref="B4"/>
    </sheetView>
  </sheetViews>
  <sheetFormatPr defaultColWidth="9" defaultRowHeight="14.25" outlineLevelRow="3" outlineLevelCol="1"/>
  <cols>
    <col min="1" max="2" width="25.375" customWidth="1"/>
  </cols>
  <sheetData>
    <row r="1" ht="18" spans="1:2">
      <c r="A1" s="2" t="s">
        <v>151</v>
      </c>
      <c r="B1" s="2"/>
    </row>
    <row r="2" ht="18" spans="1:2">
      <c r="A2" s="1" t="s">
        <v>152</v>
      </c>
      <c r="B2" s="1" t="s">
        <v>2</v>
      </c>
    </row>
    <row r="3" ht="18" spans="1:2">
      <c r="A3" s="3" t="s">
        <v>153</v>
      </c>
      <c r="B3" s="3" t="s">
        <v>154</v>
      </c>
    </row>
    <row r="4" ht="18" spans="1:2">
      <c r="A4" s="5" t="s">
        <v>155</v>
      </c>
      <c r="B4" s="5">
        <v>227742</v>
      </c>
    </row>
  </sheetData>
  <mergeCells count="1">
    <mergeCell ref="A1:B1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C4" sqref="C4:C9"/>
    </sheetView>
  </sheetViews>
  <sheetFormatPr defaultColWidth="9" defaultRowHeight="14.25" outlineLevelCol="3"/>
  <cols>
    <col min="1" max="1" width="37.75" customWidth="1"/>
    <col min="2" max="3" width="8.875" customWidth="1"/>
    <col min="4" max="4" width="14" customWidth="1"/>
  </cols>
  <sheetData>
    <row r="1" ht="18" spans="1:4">
      <c r="A1" s="2" t="s">
        <v>156</v>
      </c>
      <c r="B1" s="2"/>
      <c r="C1" s="2"/>
      <c r="D1" s="2"/>
    </row>
    <row r="2" ht="18" spans="1:4">
      <c r="A2" s="1" t="s">
        <v>157</v>
      </c>
      <c r="B2" s="1"/>
      <c r="C2" s="1"/>
      <c r="D2" s="1" t="s">
        <v>2</v>
      </c>
    </row>
    <row r="3" ht="18" spans="1:4">
      <c r="A3" s="3" t="s">
        <v>3</v>
      </c>
      <c r="B3" s="3" t="s">
        <v>4</v>
      </c>
      <c r="C3" s="3" t="s">
        <v>5</v>
      </c>
      <c r="D3" s="3" t="s">
        <v>6</v>
      </c>
    </row>
    <row r="4" ht="18" spans="1:4">
      <c r="A4" s="4" t="s">
        <v>158</v>
      </c>
      <c r="B4" s="5">
        <v>1400</v>
      </c>
      <c r="C4" s="5">
        <v>1474</v>
      </c>
      <c r="D4" s="6">
        <f>C4/B4</f>
        <v>1.05285714285714</v>
      </c>
    </row>
    <row r="5" ht="18" spans="1:4">
      <c r="A5" s="4" t="s">
        <v>159</v>
      </c>
      <c r="B5" s="5">
        <v>24100</v>
      </c>
      <c r="C5" s="5">
        <v>55345</v>
      </c>
      <c r="D5" s="6">
        <f t="shared" ref="D5:D10" si="0">C5/B5</f>
        <v>2.29647302904564</v>
      </c>
    </row>
    <row r="6" ht="18" spans="1:4">
      <c r="A6" s="4" t="s">
        <v>160</v>
      </c>
      <c r="B6" s="5">
        <v>700</v>
      </c>
      <c r="C6" s="5">
        <v>642</v>
      </c>
      <c r="D6" s="6">
        <f t="shared" si="0"/>
        <v>0.917142857142857</v>
      </c>
    </row>
    <row r="7" ht="18" spans="1:4">
      <c r="A7" s="4" t="s">
        <v>161</v>
      </c>
      <c r="B7" s="5">
        <v>1000</v>
      </c>
      <c r="C7" s="5">
        <v>1085</v>
      </c>
      <c r="D7" s="6">
        <f t="shared" si="0"/>
        <v>1.085</v>
      </c>
    </row>
    <row r="8" ht="18" spans="1:4">
      <c r="A8" s="4" t="s">
        <v>162</v>
      </c>
      <c r="B8" s="5">
        <v>700</v>
      </c>
      <c r="C8" s="5">
        <v>803</v>
      </c>
      <c r="D8" s="6">
        <f t="shared" si="0"/>
        <v>1.14714285714286</v>
      </c>
    </row>
    <row r="9" ht="18" spans="1:4">
      <c r="A9" s="4" t="s">
        <v>163</v>
      </c>
      <c r="B9" s="5">
        <v>2000</v>
      </c>
      <c r="C9" s="5">
        <v>16361</v>
      </c>
      <c r="D9" s="6">
        <f t="shared" si="0"/>
        <v>8.1805</v>
      </c>
    </row>
    <row r="10" ht="18" spans="1:4">
      <c r="A10" s="3" t="s">
        <v>164</v>
      </c>
      <c r="B10" s="3">
        <f>SUM(B4:B9)</f>
        <v>29900</v>
      </c>
      <c r="C10" s="3">
        <f>SUM(C4:C9)</f>
        <v>75710</v>
      </c>
      <c r="D10" s="8">
        <f t="shared" si="0"/>
        <v>2.53210702341137</v>
      </c>
    </row>
  </sheetData>
  <mergeCells count="1">
    <mergeCell ref="A1:D1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workbookViewId="0">
      <selection activeCell="C10" sqref="C10"/>
    </sheetView>
  </sheetViews>
  <sheetFormatPr defaultColWidth="9" defaultRowHeight="18" outlineLevelCol="3"/>
  <cols>
    <col min="1" max="1" width="37.75" style="1" customWidth="1"/>
    <col min="2" max="2" width="9" style="1" customWidth="1"/>
    <col min="3" max="3" width="9.25" style="1" customWidth="1"/>
    <col min="4" max="4" width="14" style="1" customWidth="1"/>
    <col min="5" max="16384" width="9" style="1"/>
  </cols>
  <sheetData>
    <row r="1" spans="1:4">
      <c r="A1" s="2" t="s">
        <v>165</v>
      </c>
      <c r="B1" s="2"/>
      <c r="C1" s="2"/>
      <c r="D1" s="2"/>
    </row>
    <row r="2" spans="1:4">
      <c r="A2" s="1" t="s">
        <v>166</v>
      </c>
      <c r="D2" s="1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4" t="s">
        <v>158</v>
      </c>
      <c r="B4" s="5">
        <v>1400</v>
      </c>
      <c r="C4" s="5">
        <v>1474</v>
      </c>
      <c r="D4" s="6">
        <f t="shared" ref="D4:D10" si="0">C4/B4</f>
        <v>1.05285714285714</v>
      </c>
    </row>
    <row r="5" spans="1:4">
      <c r="A5" s="4" t="s">
        <v>159</v>
      </c>
      <c r="B5" s="5">
        <v>24100</v>
      </c>
      <c r="C5" s="5">
        <v>55345</v>
      </c>
      <c r="D5" s="6">
        <f t="shared" si="0"/>
        <v>2.29647302904564</v>
      </c>
    </row>
    <row r="6" spans="1:4">
      <c r="A6" s="4" t="s">
        <v>160</v>
      </c>
      <c r="B6" s="5">
        <v>700</v>
      </c>
      <c r="C6" s="5">
        <v>642</v>
      </c>
      <c r="D6" s="6">
        <f t="shared" si="0"/>
        <v>0.917142857142857</v>
      </c>
    </row>
    <row r="7" spans="1:4">
      <c r="A7" s="4" t="s">
        <v>161</v>
      </c>
      <c r="B7" s="5">
        <v>1000</v>
      </c>
      <c r="C7" s="5">
        <v>1085</v>
      </c>
      <c r="D7" s="6">
        <f t="shared" si="0"/>
        <v>1.085</v>
      </c>
    </row>
    <row r="8" spans="1:4">
      <c r="A8" s="4" t="s">
        <v>162</v>
      </c>
      <c r="B8" s="5">
        <v>700</v>
      </c>
      <c r="C8" s="5">
        <v>803</v>
      </c>
      <c r="D8" s="6">
        <f t="shared" si="0"/>
        <v>1.14714285714286</v>
      </c>
    </row>
    <row r="9" spans="1:4">
      <c r="A9" s="4" t="s">
        <v>163</v>
      </c>
      <c r="B9" s="5">
        <v>2000</v>
      </c>
      <c r="C9" s="5">
        <v>16361</v>
      </c>
      <c r="D9" s="6">
        <f t="shared" si="0"/>
        <v>8.1805</v>
      </c>
    </row>
    <row r="10" spans="1:4">
      <c r="A10" s="3" t="s">
        <v>32</v>
      </c>
      <c r="B10" s="3">
        <f>SUM(B4:B9)</f>
        <v>29900</v>
      </c>
      <c r="C10" s="3">
        <f>SUM(C4:C9)</f>
        <v>75710</v>
      </c>
      <c r="D10" s="8">
        <f t="shared" si="0"/>
        <v>2.53210702341137</v>
      </c>
    </row>
    <row r="11" spans="1:4">
      <c r="A11" s="4"/>
      <c r="B11" s="5"/>
      <c r="C11" s="5"/>
      <c r="D11" s="6"/>
    </row>
    <row r="12" spans="1:4">
      <c r="A12" s="4" t="s">
        <v>167</v>
      </c>
      <c r="B12" s="5">
        <v>25211</v>
      </c>
      <c r="C12" s="5">
        <v>25411</v>
      </c>
      <c r="D12" s="6">
        <f>C12/B12</f>
        <v>1.00793304509936</v>
      </c>
    </row>
    <row r="13" spans="1:4">
      <c r="A13" s="4" t="s">
        <v>168</v>
      </c>
      <c r="B13" s="5">
        <v>14050</v>
      </c>
      <c r="C13" s="5">
        <v>49850</v>
      </c>
      <c r="D13" s="6">
        <f>C13/B13</f>
        <v>3.54804270462633</v>
      </c>
    </row>
    <row r="14" spans="1:4">
      <c r="A14" s="4" t="s">
        <v>169</v>
      </c>
      <c r="B14" s="5">
        <v>41110</v>
      </c>
      <c r="C14" s="5">
        <v>72934</v>
      </c>
      <c r="D14" s="6">
        <f>C14/B14</f>
        <v>1.77411821941134</v>
      </c>
    </row>
    <row r="15" spans="1:4">
      <c r="A15" s="4" t="s">
        <v>170</v>
      </c>
      <c r="B15" s="5">
        <v>0</v>
      </c>
      <c r="C15" s="5">
        <v>0</v>
      </c>
      <c r="D15" s="6"/>
    </row>
    <row r="16" spans="1:4">
      <c r="A16" s="3" t="s">
        <v>164</v>
      </c>
      <c r="B16" s="3">
        <f>B10+B12+B13+B14+B15</f>
        <v>110271</v>
      </c>
      <c r="C16" s="3">
        <f>C10+C12+C13+C14+C15</f>
        <v>223905</v>
      </c>
      <c r="D16" s="8">
        <f>C16/B16</f>
        <v>2.03049759229535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workbookViewId="0">
      <selection activeCell="C4" sqref="C4:C11"/>
    </sheetView>
  </sheetViews>
  <sheetFormatPr defaultColWidth="9" defaultRowHeight="18" outlineLevelCol="3"/>
  <cols>
    <col min="1" max="1" width="35.125" style="1" customWidth="1"/>
    <col min="2" max="2" width="8.875" style="1" customWidth="1"/>
    <col min="3" max="3" width="9.25" style="1" customWidth="1"/>
    <col min="4" max="4" width="14" style="1" customWidth="1"/>
    <col min="5" max="16384" width="9" style="1"/>
  </cols>
  <sheetData>
    <row r="1" spans="1:4">
      <c r="A1" s="2" t="s">
        <v>171</v>
      </c>
      <c r="B1" s="2"/>
      <c r="C1" s="2"/>
      <c r="D1" s="2"/>
    </row>
    <row r="2" spans="1:4">
      <c r="A2" s="1" t="s">
        <v>172</v>
      </c>
      <c r="D2" s="1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4" t="s">
        <v>173</v>
      </c>
      <c r="B4" s="5"/>
      <c r="C4" s="5">
        <v>31</v>
      </c>
      <c r="D4" s="6"/>
    </row>
    <row r="5" spans="1:4">
      <c r="A5" s="4" t="s">
        <v>174</v>
      </c>
      <c r="B5" s="5">
        <v>5656</v>
      </c>
      <c r="C5" s="5">
        <v>5164</v>
      </c>
      <c r="D5" s="6">
        <f t="shared" ref="D5:D10" si="0">C5/B5</f>
        <v>0.913012729844413</v>
      </c>
    </row>
    <row r="6" spans="1:4">
      <c r="A6" s="4" t="s">
        <v>175</v>
      </c>
      <c r="B6" s="5">
        <v>42502</v>
      </c>
      <c r="C6" s="5">
        <v>74305</v>
      </c>
      <c r="D6" s="6">
        <f t="shared" si="0"/>
        <v>1.74827066961555</v>
      </c>
    </row>
    <row r="7" spans="1:4">
      <c r="A7" s="4" t="s">
        <v>176</v>
      </c>
      <c r="B7" s="5">
        <v>34025</v>
      </c>
      <c r="C7" s="5">
        <v>57986</v>
      </c>
      <c r="D7" s="6">
        <f t="shared" si="0"/>
        <v>1.70421748714181</v>
      </c>
    </row>
    <row r="8" spans="1:4">
      <c r="A8" s="4" t="s">
        <v>177</v>
      </c>
      <c r="B8" s="5">
        <v>1109</v>
      </c>
      <c r="C8" s="5">
        <v>1194</v>
      </c>
      <c r="D8" s="6">
        <f t="shared" si="0"/>
        <v>1.07664562669071</v>
      </c>
    </row>
    <row r="9" spans="1:4">
      <c r="A9" s="4" t="s">
        <v>178</v>
      </c>
      <c r="B9" s="5">
        <v>1429</v>
      </c>
      <c r="C9" s="5">
        <v>36102</v>
      </c>
      <c r="D9" s="6">
        <f t="shared" si="0"/>
        <v>25.2638208537439</v>
      </c>
    </row>
    <row r="10" spans="1:4">
      <c r="A10" s="4" t="s">
        <v>179</v>
      </c>
      <c r="B10" s="5">
        <v>7000</v>
      </c>
      <c r="C10" s="5">
        <v>6878</v>
      </c>
      <c r="D10" s="6">
        <f t="shared" si="0"/>
        <v>0.982571428571429</v>
      </c>
    </row>
    <row r="11" spans="1:4">
      <c r="A11" s="4" t="s">
        <v>180</v>
      </c>
      <c r="B11" s="5"/>
      <c r="C11" s="5">
        <v>47</v>
      </c>
      <c r="D11" s="6"/>
    </row>
    <row r="12" spans="1:4">
      <c r="A12" s="3" t="s">
        <v>181</v>
      </c>
      <c r="B12" s="3">
        <f>SUM(B5:B10)</f>
        <v>91721</v>
      </c>
      <c r="C12" s="3">
        <f>SUM(C4:C11)</f>
        <v>181707</v>
      </c>
      <c r="D12" s="8">
        <f>C12/B12</f>
        <v>1.98108393933777</v>
      </c>
    </row>
  </sheetData>
  <mergeCells count="1">
    <mergeCell ref="A1:D1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"/>
  <sheetViews>
    <sheetView topLeftCell="A7" workbookViewId="0">
      <selection activeCell="C31" sqref="C31"/>
    </sheetView>
  </sheetViews>
  <sheetFormatPr defaultColWidth="9" defaultRowHeight="18" outlineLevelCol="3"/>
  <cols>
    <col min="1" max="1" width="56.125" style="1" customWidth="1"/>
    <col min="2" max="2" width="9.375" style="1" customWidth="1"/>
    <col min="3" max="3" width="9.25" style="1" customWidth="1"/>
    <col min="4" max="4" width="14" style="1" customWidth="1"/>
    <col min="5" max="16384" width="9" style="1"/>
  </cols>
  <sheetData>
    <row r="1" spans="1:4">
      <c r="A1" s="2" t="s">
        <v>182</v>
      </c>
      <c r="B1" s="2"/>
      <c r="C1" s="2"/>
      <c r="D1" s="2"/>
    </row>
    <row r="2" spans="1:4">
      <c r="A2" s="1" t="s">
        <v>183</v>
      </c>
      <c r="D2" s="1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10" t="s">
        <v>173</v>
      </c>
      <c r="B4" s="3">
        <f>B5</f>
        <v>0</v>
      </c>
      <c r="C4" s="3">
        <f>C5</f>
        <v>31</v>
      </c>
      <c r="D4" s="8"/>
    </row>
    <row r="5" spans="1:4">
      <c r="A5" s="7" t="s">
        <v>184</v>
      </c>
      <c r="B5" s="5">
        <v>0</v>
      </c>
      <c r="C5" s="5">
        <v>31</v>
      </c>
      <c r="D5" s="6"/>
    </row>
    <row r="6" spans="1:4">
      <c r="A6" s="10" t="s">
        <v>174</v>
      </c>
      <c r="B6" s="3">
        <f>B7</f>
        <v>5656</v>
      </c>
      <c r="C6" s="3">
        <f>C7</f>
        <v>5164</v>
      </c>
      <c r="D6" s="8">
        <f>C6/B6</f>
        <v>0.913012729844413</v>
      </c>
    </row>
    <row r="7" spans="1:4">
      <c r="A7" s="7" t="s">
        <v>185</v>
      </c>
      <c r="B7" s="5">
        <v>5656</v>
      </c>
      <c r="C7" s="5">
        <v>5164</v>
      </c>
      <c r="D7" s="6">
        <f t="shared" ref="D6:D28" si="0">C7/B7</f>
        <v>0.913012729844413</v>
      </c>
    </row>
    <row r="8" spans="1:4">
      <c r="A8" s="10" t="s">
        <v>175</v>
      </c>
      <c r="B8" s="3">
        <f>B9+B10+B11+B12</f>
        <v>42502</v>
      </c>
      <c r="C8" s="3">
        <f>C9+C10+C11+C12</f>
        <v>74305</v>
      </c>
      <c r="D8" s="8">
        <f t="shared" si="0"/>
        <v>1.74827066961555</v>
      </c>
    </row>
    <row r="9" spans="1:4">
      <c r="A9" s="7" t="s">
        <v>186</v>
      </c>
      <c r="B9" s="5">
        <v>38196</v>
      </c>
      <c r="C9" s="5">
        <v>73725</v>
      </c>
      <c r="D9" s="6">
        <f t="shared" si="0"/>
        <v>1.93017593465284</v>
      </c>
    </row>
    <row r="10" spans="1:4">
      <c r="A10" s="7" t="s">
        <v>187</v>
      </c>
      <c r="B10" s="5">
        <v>2809</v>
      </c>
      <c r="C10" s="5"/>
      <c r="D10" s="6">
        <f t="shared" si="0"/>
        <v>0</v>
      </c>
    </row>
    <row r="11" spans="1:4">
      <c r="A11" s="7" t="s">
        <v>188</v>
      </c>
      <c r="B11" s="5">
        <v>700</v>
      </c>
      <c r="C11" s="5">
        <v>175</v>
      </c>
      <c r="D11" s="6">
        <f t="shared" si="0"/>
        <v>0.25</v>
      </c>
    </row>
    <row r="12" spans="1:4">
      <c r="A12" s="7" t="s">
        <v>189</v>
      </c>
      <c r="B12" s="5">
        <v>797</v>
      </c>
      <c r="C12" s="5">
        <v>405</v>
      </c>
      <c r="D12" s="6">
        <f t="shared" si="0"/>
        <v>0.508155583437892</v>
      </c>
    </row>
    <row r="13" spans="1:4">
      <c r="A13" s="10" t="s">
        <v>176</v>
      </c>
      <c r="B13" s="3">
        <f>B14+B15+B16</f>
        <v>34025</v>
      </c>
      <c r="C13" s="3">
        <f>C14+C15+C16</f>
        <v>57986</v>
      </c>
      <c r="D13" s="8">
        <f t="shared" si="0"/>
        <v>1.70421748714181</v>
      </c>
    </row>
    <row r="14" spans="1:4">
      <c r="A14" s="7" t="s">
        <v>190</v>
      </c>
      <c r="B14" s="5">
        <v>0</v>
      </c>
      <c r="C14" s="5">
        <v>200</v>
      </c>
      <c r="D14" s="6"/>
    </row>
    <row r="15" spans="1:4">
      <c r="A15" s="7" t="s">
        <v>191</v>
      </c>
      <c r="B15" s="5">
        <v>3097</v>
      </c>
      <c r="C15" s="5">
        <v>3068</v>
      </c>
      <c r="D15" s="6">
        <f t="shared" si="0"/>
        <v>0.990636099451082</v>
      </c>
    </row>
    <row r="16" spans="1:4">
      <c r="A16" s="7" t="s">
        <v>192</v>
      </c>
      <c r="B16" s="5">
        <v>30928</v>
      </c>
      <c r="C16" s="5">
        <v>54718</v>
      </c>
      <c r="D16" s="6">
        <f t="shared" si="0"/>
        <v>1.76920589756855</v>
      </c>
    </row>
    <row r="17" spans="1:4">
      <c r="A17" s="10" t="s">
        <v>177</v>
      </c>
      <c r="B17" s="3">
        <f>B18</f>
        <v>1109</v>
      </c>
      <c r="C17" s="3">
        <f>C18</f>
        <v>1194</v>
      </c>
      <c r="D17" s="8">
        <f t="shared" si="0"/>
        <v>1.07664562669071</v>
      </c>
    </row>
    <row r="18" spans="1:4">
      <c r="A18" s="7" t="s">
        <v>193</v>
      </c>
      <c r="B18" s="5">
        <v>1109</v>
      </c>
      <c r="C18" s="5">
        <v>1194</v>
      </c>
      <c r="D18" s="6">
        <f t="shared" si="0"/>
        <v>1.07664562669071</v>
      </c>
    </row>
    <row r="19" spans="1:4">
      <c r="A19" s="10" t="s">
        <v>178</v>
      </c>
      <c r="B19" s="3">
        <f>B20</f>
        <v>1429</v>
      </c>
      <c r="C19" s="3">
        <f>C20+C21</f>
        <v>36102</v>
      </c>
      <c r="D19" s="8">
        <f t="shared" si="0"/>
        <v>25.2638208537439</v>
      </c>
    </row>
    <row r="20" spans="1:4">
      <c r="A20" s="7" t="s">
        <v>194</v>
      </c>
      <c r="B20" s="5">
        <v>1429</v>
      </c>
      <c r="C20" s="5">
        <v>302</v>
      </c>
      <c r="D20" s="6">
        <f t="shared" si="0"/>
        <v>0.211336599020294</v>
      </c>
    </row>
    <row r="21" spans="1:4">
      <c r="A21" s="7" t="s">
        <v>195</v>
      </c>
      <c r="B21" s="5"/>
      <c r="C21" s="5">
        <v>35800</v>
      </c>
      <c r="D21" s="6"/>
    </row>
    <row r="22" spans="1:4">
      <c r="A22" s="10" t="s">
        <v>179</v>
      </c>
      <c r="B22" s="3">
        <f>B23</f>
        <v>7000</v>
      </c>
      <c r="C22" s="3">
        <f>C23</f>
        <v>6878</v>
      </c>
      <c r="D22" s="8">
        <f>C22/B22</f>
        <v>0.982571428571429</v>
      </c>
    </row>
    <row r="23" spans="1:4">
      <c r="A23" s="7" t="s">
        <v>196</v>
      </c>
      <c r="B23" s="5">
        <v>7000</v>
      </c>
      <c r="C23" s="5">
        <v>6878</v>
      </c>
      <c r="D23" s="6">
        <f>C23/B23</f>
        <v>0.982571428571429</v>
      </c>
    </row>
    <row r="24" spans="1:4">
      <c r="A24" s="10" t="s">
        <v>197</v>
      </c>
      <c r="B24" s="3">
        <f>B25</f>
        <v>0</v>
      </c>
      <c r="C24" s="3">
        <f>C25</f>
        <v>47</v>
      </c>
      <c r="D24" s="8"/>
    </row>
    <row r="25" spans="1:4">
      <c r="A25" s="7" t="s">
        <v>198</v>
      </c>
      <c r="B25" s="5">
        <v>0</v>
      </c>
      <c r="C25" s="5">
        <v>47</v>
      </c>
      <c r="D25" s="6"/>
    </row>
    <row r="26" spans="1:4">
      <c r="A26" s="3" t="s">
        <v>104</v>
      </c>
      <c r="B26" s="3">
        <f>B4+B6+B8+B13+B17+B19+B22+B24</f>
        <v>91721</v>
      </c>
      <c r="C26" s="3">
        <f>C4+C6+C8+C13+C17+C19+C22+C24</f>
        <v>181707</v>
      </c>
      <c r="D26" s="8">
        <f>C26/B26</f>
        <v>1.98108393933777</v>
      </c>
    </row>
    <row r="27" spans="1:4">
      <c r="A27" s="4"/>
      <c r="B27" s="5"/>
      <c r="C27" s="5"/>
      <c r="D27" s="6"/>
    </row>
    <row r="28" spans="1:4">
      <c r="A28" s="10" t="s">
        <v>199</v>
      </c>
      <c r="B28" s="3">
        <v>14050</v>
      </c>
      <c r="C28" s="3">
        <v>14050</v>
      </c>
      <c r="D28" s="8">
        <f>C28/B28</f>
        <v>1</v>
      </c>
    </row>
    <row r="29" spans="1:4">
      <c r="A29" s="10" t="s">
        <v>200</v>
      </c>
      <c r="B29" s="3">
        <v>4500</v>
      </c>
      <c r="C29" s="3">
        <v>4520</v>
      </c>
      <c r="D29" s="8">
        <f t="shared" ref="D29:D31" si="1">C29/B29</f>
        <v>1.00444444444444</v>
      </c>
    </row>
    <row r="30" spans="1:4">
      <c r="A30" s="10" t="s">
        <v>201</v>
      </c>
      <c r="B30" s="3">
        <v>0</v>
      </c>
      <c r="C30" s="3">
        <v>23628</v>
      </c>
      <c r="D30" s="8"/>
    </row>
    <row r="31" spans="1:4">
      <c r="A31" s="3" t="s">
        <v>181</v>
      </c>
      <c r="B31" s="3">
        <f>B26+B28+B29+B30</f>
        <v>110271</v>
      </c>
      <c r="C31" s="3">
        <f>C26+C28+C29+C30</f>
        <v>223905</v>
      </c>
      <c r="D31" s="8">
        <f t="shared" si="1"/>
        <v>2.03049759229535</v>
      </c>
    </row>
  </sheetData>
  <mergeCells count="1">
    <mergeCell ref="A1:D1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"/>
  <sheetViews>
    <sheetView workbookViewId="0">
      <selection activeCell="C13" sqref="C13"/>
    </sheetView>
  </sheetViews>
  <sheetFormatPr defaultColWidth="9" defaultRowHeight="18" outlineLevelRow="3" outlineLevelCol="1"/>
  <cols>
    <col min="1" max="2" width="22.875" style="1" customWidth="1"/>
    <col min="3" max="16384" width="9" style="1"/>
  </cols>
  <sheetData>
    <row r="1" spans="1:2">
      <c r="A1" s="2" t="s">
        <v>202</v>
      </c>
      <c r="B1" s="2"/>
    </row>
    <row r="2" spans="1:2">
      <c r="A2" s="1" t="s">
        <v>203</v>
      </c>
      <c r="B2" s="9" t="s">
        <v>2</v>
      </c>
    </row>
    <row r="3" spans="1:2">
      <c r="A3" s="3" t="s">
        <v>153</v>
      </c>
      <c r="B3" s="3" t="s">
        <v>154</v>
      </c>
    </row>
    <row r="4" spans="1:2">
      <c r="A4" s="5" t="s">
        <v>155</v>
      </c>
      <c r="B4" s="5">
        <v>250753</v>
      </c>
    </row>
  </sheetData>
  <mergeCells count="1">
    <mergeCell ref="A1:B1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workbookViewId="0">
      <selection activeCell="B4" sqref="B4:D6"/>
    </sheetView>
  </sheetViews>
  <sheetFormatPr defaultColWidth="9" defaultRowHeight="18" outlineLevelRow="5" outlineLevelCol="3"/>
  <cols>
    <col min="1" max="1" width="24.5" style="1" customWidth="1"/>
    <col min="2" max="3" width="8.875" style="1" customWidth="1"/>
    <col min="4" max="4" width="14" style="1" customWidth="1"/>
    <col min="5" max="16384" width="9" style="1"/>
  </cols>
  <sheetData>
    <row r="1" spans="1:4">
      <c r="A1" s="2" t="s">
        <v>204</v>
      </c>
      <c r="B1" s="2"/>
      <c r="C1" s="2"/>
      <c r="D1" s="2"/>
    </row>
    <row r="2" spans="1:4">
      <c r="A2" s="1" t="s">
        <v>205</v>
      </c>
      <c r="D2" s="1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4" t="s">
        <v>206</v>
      </c>
      <c r="B4" s="5">
        <v>228</v>
      </c>
      <c r="C4" s="5">
        <v>228</v>
      </c>
      <c r="D4" s="6">
        <f>C4/B4</f>
        <v>1</v>
      </c>
    </row>
    <row r="5" spans="1:4">
      <c r="A5" s="4" t="s">
        <v>207</v>
      </c>
      <c r="B5" s="5">
        <v>231</v>
      </c>
      <c r="C5" s="5">
        <v>36</v>
      </c>
      <c r="D5" s="6">
        <f t="shared" ref="D5:D6" si="0">C5/B5</f>
        <v>0.155844155844156</v>
      </c>
    </row>
    <row r="6" spans="1:4">
      <c r="A6" s="3" t="s">
        <v>32</v>
      </c>
      <c r="B6" s="3">
        <f>B4+B5</f>
        <v>459</v>
      </c>
      <c r="C6" s="3">
        <f>C4+C5</f>
        <v>264</v>
      </c>
      <c r="D6" s="8">
        <f t="shared" si="0"/>
        <v>0.57516339869281</v>
      </c>
    </row>
  </sheetData>
  <mergeCells count="1">
    <mergeCell ref="A1:D1"/>
  </mergeCells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C10" sqref="C10"/>
    </sheetView>
  </sheetViews>
  <sheetFormatPr defaultColWidth="9" defaultRowHeight="18" outlineLevelCol="3"/>
  <cols>
    <col min="1" max="1" width="24.5" style="1" customWidth="1"/>
    <col min="2" max="3" width="8.875" style="1" customWidth="1"/>
    <col min="4" max="4" width="14" style="1" customWidth="1"/>
    <col min="5" max="16384" width="9" style="1"/>
  </cols>
  <sheetData>
    <row r="1" spans="1:4">
      <c r="A1" s="2" t="s">
        <v>208</v>
      </c>
      <c r="B1" s="2"/>
      <c r="C1" s="2"/>
      <c r="D1" s="2"/>
    </row>
    <row r="2" spans="1:4">
      <c r="A2" s="1" t="s">
        <v>209</v>
      </c>
      <c r="D2" s="1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4" t="s">
        <v>206</v>
      </c>
      <c r="B4" s="5">
        <v>228</v>
      </c>
      <c r="C4" s="5">
        <v>228</v>
      </c>
      <c r="D4" s="6">
        <f t="shared" ref="D4:D6" si="0">C4/B4</f>
        <v>1</v>
      </c>
    </row>
    <row r="5" spans="1:4">
      <c r="A5" s="4" t="s">
        <v>207</v>
      </c>
      <c r="B5" s="5">
        <v>231</v>
      </c>
      <c r="C5" s="5">
        <v>36</v>
      </c>
      <c r="D5" s="6">
        <f t="shared" si="0"/>
        <v>0.155844155844156</v>
      </c>
    </row>
    <row r="6" spans="1:4">
      <c r="A6" s="3" t="s">
        <v>32</v>
      </c>
      <c r="B6" s="3">
        <f>B4+B5</f>
        <v>459</v>
      </c>
      <c r="C6" s="3">
        <f>C4+C5</f>
        <v>264</v>
      </c>
      <c r="D6" s="8">
        <f t="shared" ref="D6:D9" si="1">C6/B6</f>
        <v>0.57516339869281</v>
      </c>
    </row>
    <row r="7" spans="1:4">
      <c r="A7" s="4"/>
      <c r="B7" s="5"/>
      <c r="C7" s="5"/>
      <c r="D7" s="6"/>
    </row>
    <row r="8" spans="1:4">
      <c r="A8" s="4" t="s">
        <v>167</v>
      </c>
      <c r="B8" s="5">
        <v>4</v>
      </c>
      <c r="C8" s="5">
        <v>4</v>
      </c>
      <c r="D8" s="6">
        <f t="shared" si="1"/>
        <v>1</v>
      </c>
    </row>
    <row r="9" spans="1:4">
      <c r="A9" s="4" t="s">
        <v>210</v>
      </c>
      <c r="B9" s="5">
        <v>0</v>
      </c>
      <c r="C9" s="5">
        <v>18</v>
      </c>
      <c r="D9" s="6"/>
    </row>
    <row r="10" spans="1:4">
      <c r="A10" s="3" t="s">
        <v>164</v>
      </c>
      <c r="B10" s="3">
        <f>B6+B8+B9</f>
        <v>463</v>
      </c>
      <c r="C10" s="3">
        <f>C6+C9+C8</f>
        <v>286</v>
      </c>
      <c r="D10" s="8">
        <f>C10/B10</f>
        <v>0.617710583153348</v>
      </c>
    </row>
  </sheetData>
  <mergeCells count="1">
    <mergeCell ref="A1:D1"/>
  </mergeCells>
  <pageMargins left="0.7" right="0.7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workbookViewId="0">
      <selection activeCell="D4" sqref="D4"/>
    </sheetView>
  </sheetViews>
  <sheetFormatPr defaultColWidth="9" defaultRowHeight="18" outlineLevelRow="5" outlineLevelCol="3"/>
  <cols>
    <col min="1" max="1" width="45.625" style="1" customWidth="1"/>
    <col min="2" max="3" width="8.875" style="1" customWidth="1"/>
    <col min="4" max="4" width="14" style="1" customWidth="1"/>
    <col min="5" max="16384" width="9" style="1"/>
  </cols>
  <sheetData>
    <row r="1" spans="1:4">
      <c r="A1" s="2" t="s">
        <v>211</v>
      </c>
      <c r="B1" s="2"/>
      <c r="C1" s="2"/>
      <c r="D1" s="2"/>
    </row>
    <row r="2" spans="1:4">
      <c r="A2" s="1" t="s">
        <v>212</v>
      </c>
      <c r="D2" s="1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4" t="s">
        <v>213</v>
      </c>
      <c r="B4" s="5">
        <v>4</v>
      </c>
      <c r="C4" s="5">
        <v>0</v>
      </c>
      <c r="D4" s="6"/>
    </row>
    <row r="5" spans="1:4">
      <c r="A5" s="4" t="s">
        <v>214</v>
      </c>
      <c r="B5" s="5">
        <v>228</v>
      </c>
      <c r="C5" s="5">
        <v>228</v>
      </c>
      <c r="D5" s="6">
        <f>C5/B5</f>
        <v>1</v>
      </c>
    </row>
    <row r="6" spans="1:4">
      <c r="A6" s="3" t="s">
        <v>104</v>
      </c>
      <c r="B6" s="3">
        <f>B5+B4</f>
        <v>232</v>
      </c>
      <c r="C6" s="3">
        <f>C5+C4</f>
        <v>228</v>
      </c>
      <c r="D6" s="8">
        <f>C6/B6</f>
        <v>0.982758620689655</v>
      </c>
    </row>
  </sheetData>
  <mergeCells count="1">
    <mergeCell ref="A1:D1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C6" sqref="C6"/>
    </sheetView>
  </sheetViews>
  <sheetFormatPr defaultColWidth="9" defaultRowHeight="18" outlineLevelCol="3"/>
  <cols>
    <col min="1" max="1" width="45.625" style="1" customWidth="1"/>
    <col min="2" max="3" width="8.875" style="1" customWidth="1"/>
    <col min="4" max="4" width="14" style="1" customWidth="1"/>
    <col min="5" max="16384" width="9" style="1"/>
  </cols>
  <sheetData>
    <row r="1" spans="1:4">
      <c r="A1" s="2" t="s">
        <v>215</v>
      </c>
      <c r="B1" s="2"/>
      <c r="C1" s="2"/>
      <c r="D1" s="2"/>
    </row>
    <row r="2" spans="1:4">
      <c r="A2" s="1" t="s">
        <v>216</v>
      </c>
      <c r="D2" s="1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4" t="s">
        <v>213</v>
      </c>
      <c r="B4" s="5">
        <v>4</v>
      </c>
      <c r="C4" s="5">
        <v>0</v>
      </c>
      <c r="D4" s="6"/>
    </row>
    <row r="5" spans="1:4">
      <c r="A5" s="4" t="s">
        <v>214</v>
      </c>
      <c r="B5" s="5">
        <v>228</v>
      </c>
      <c r="C5" s="5">
        <v>228</v>
      </c>
      <c r="D5" s="6">
        <f>C5/B5</f>
        <v>1</v>
      </c>
    </row>
    <row r="6" spans="1:4">
      <c r="A6" s="3" t="s">
        <v>104</v>
      </c>
      <c r="B6" s="3">
        <f>B4+B5</f>
        <v>232</v>
      </c>
      <c r="C6" s="3">
        <f>C4+C5</f>
        <v>228</v>
      </c>
      <c r="D6" s="8">
        <f>C6/B6</f>
        <v>0.982758620689655</v>
      </c>
    </row>
    <row r="7" spans="1:4">
      <c r="A7" s="4"/>
      <c r="B7" s="5"/>
      <c r="C7" s="5"/>
      <c r="D7" s="6"/>
    </row>
    <row r="8" spans="1:4">
      <c r="A8" s="4" t="s">
        <v>200</v>
      </c>
      <c r="B8" s="5">
        <v>231</v>
      </c>
      <c r="C8" s="5">
        <v>36</v>
      </c>
      <c r="D8" s="6">
        <f>C8/B8</f>
        <v>0.155844155844156</v>
      </c>
    </row>
    <row r="9" spans="1:4">
      <c r="A9" s="4" t="s">
        <v>201</v>
      </c>
      <c r="B9" s="5"/>
      <c r="C9" s="5">
        <v>22</v>
      </c>
      <c r="D9" s="6"/>
    </row>
    <row r="10" spans="1:4">
      <c r="A10" s="3" t="s">
        <v>181</v>
      </c>
      <c r="B10" s="3">
        <f>B6+B8+B9</f>
        <v>463</v>
      </c>
      <c r="C10" s="3">
        <f>C6+C8+C9</f>
        <v>286</v>
      </c>
      <c r="D10" s="8">
        <f>C10/B10</f>
        <v>0.617710583153348</v>
      </c>
    </row>
  </sheetData>
  <mergeCells count="1">
    <mergeCell ref="A1:D1"/>
  </mergeCells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C5" sqref="C5:C10"/>
    </sheetView>
  </sheetViews>
  <sheetFormatPr defaultColWidth="9" defaultRowHeight="18" outlineLevelCol="3"/>
  <cols>
    <col min="1" max="1" width="37.75" style="1" customWidth="1"/>
    <col min="2" max="3" width="9.25" style="1" customWidth="1"/>
    <col min="4" max="4" width="14" style="1" customWidth="1"/>
    <col min="5" max="16384" width="9" style="1"/>
  </cols>
  <sheetData>
    <row r="1" spans="1:4">
      <c r="A1" s="2" t="s">
        <v>217</v>
      </c>
      <c r="B1" s="2"/>
      <c r="C1" s="2"/>
      <c r="D1" s="2"/>
    </row>
    <row r="2" spans="1:4">
      <c r="A2" s="1" t="s">
        <v>218</v>
      </c>
      <c r="D2" s="1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4" t="s">
        <v>219</v>
      </c>
      <c r="B4" s="5"/>
      <c r="C4" s="5"/>
      <c r="D4" s="6"/>
    </row>
    <row r="5" spans="1:4">
      <c r="A5" s="4" t="s">
        <v>220</v>
      </c>
      <c r="B5" s="5">
        <v>16718</v>
      </c>
      <c r="C5" s="5">
        <v>14615</v>
      </c>
      <c r="D5" s="6">
        <f>C5/B5</f>
        <v>0.874207441081469</v>
      </c>
    </row>
    <row r="6" spans="1:4">
      <c r="A6" s="4" t="s">
        <v>221</v>
      </c>
      <c r="B6" s="5">
        <v>12883</v>
      </c>
      <c r="C6" s="5">
        <v>13866</v>
      </c>
      <c r="D6" s="6">
        <f t="shared" ref="D5:D11" si="0">C6/B6</f>
        <v>1.07630210354731</v>
      </c>
    </row>
    <row r="7" spans="1:4">
      <c r="A7" s="4" t="s">
        <v>222</v>
      </c>
      <c r="B7" s="5"/>
      <c r="C7" s="5"/>
      <c r="D7" s="6"/>
    </row>
    <row r="8" spans="1:4">
      <c r="A8" s="4" t="s">
        <v>223</v>
      </c>
      <c r="B8" s="5">
        <v>680</v>
      </c>
      <c r="C8" s="5">
        <v>2102</v>
      </c>
      <c r="D8" s="6">
        <f t="shared" si="0"/>
        <v>3.09117647058824</v>
      </c>
    </row>
    <row r="9" spans="1:4">
      <c r="A9" s="4" t="s">
        <v>224</v>
      </c>
      <c r="B9" s="5">
        <v>1603</v>
      </c>
      <c r="C9" s="5">
        <v>1614</v>
      </c>
      <c r="D9" s="6">
        <f t="shared" si="0"/>
        <v>1.00686213349969</v>
      </c>
    </row>
    <row r="10" spans="1:4">
      <c r="A10" s="4" t="s">
        <v>225</v>
      </c>
      <c r="B10" s="5">
        <v>29872</v>
      </c>
      <c r="C10" s="5">
        <v>27296</v>
      </c>
      <c r="D10" s="6">
        <f t="shared" si="0"/>
        <v>0.913765399035886</v>
      </c>
    </row>
    <row r="11" spans="1:4">
      <c r="A11" s="3" t="s">
        <v>32</v>
      </c>
      <c r="B11" s="3">
        <f>B4+B5+B6+B7+B8+B9+B10</f>
        <v>61756</v>
      </c>
      <c r="C11" s="3">
        <f>C4+C5+C6+C7+C8+C9+C10</f>
        <v>59493</v>
      </c>
      <c r="D11" s="8">
        <f t="shared" si="0"/>
        <v>0.963355787291923</v>
      </c>
    </row>
  </sheetData>
  <mergeCells count="1">
    <mergeCell ref="A1:D1"/>
  </mergeCells>
  <pageMargins left="0.7" right="0.7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C11" sqref="C11"/>
    </sheetView>
  </sheetViews>
  <sheetFormatPr defaultColWidth="9" defaultRowHeight="18" outlineLevelCol="3"/>
  <cols>
    <col min="1" max="1" width="37.75" style="1" customWidth="1"/>
    <col min="2" max="3" width="9.25" style="1" customWidth="1"/>
    <col min="4" max="4" width="14" style="1" customWidth="1"/>
    <col min="5" max="16384" width="9" style="1"/>
  </cols>
  <sheetData>
    <row r="1" spans="1:4">
      <c r="A1" s="2" t="s">
        <v>226</v>
      </c>
      <c r="B1" s="2"/>
      <c r="C1" s="2"/>
      <c r="D1" s="2"/>
    </row>
    <row r="2" spans="1:4">
      <c r="A2" s="1" t="s">
        <v>227</v>
      </c>
      <c r="D2" s="1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4" t="s">
        <v>219</v>
      </c>
      <c r="B4" s="5"/>
      <c r="C4" s="5"/>
      <c r="D4" s="6"/>
    </row>
    <row r="5" spans="1:4">
      <c r="A5" s="4" t="s">
        <v>220</v>
      </c>
      <c r="B5" s="5">
        <v>16718</v>
      </c>
      <c r="C5" s="5">
        <v>14615</v>
      </c>
      <c r="D5" s="6">
        <f>C5/B5</f>
        <v>0.874207441081469</v>
      </c>
    </row>
    <row r="6" spans="1:4">
      <c r="A6" s="4" t="s">
        <v>221</v>
      </c>
      <c r="B6" s="5">
        <v>12883</v>
      </c>
      <c r="C6" s="5">
        <v>13866</v>
      </c>
      <c r="D6" s="6">
        <f>C6/B6</f>
        <v>1.07630210354731</v>
      </c>
    </row>
    <row r="7" spans="1:4">
      <c r="A7" s="4" t="s">
        <v>222</v>
      </c>
      <c r="B7" s="5"/>
      <c r="C7" s="5"/>
      <c r="D7" s="6"/>
    </row>
    <row r="8" spans="1:4">
      <c r="A8" s="4" t="s">
        <v>223</v>
      </c>
      <c r="B8" s="5">
        <v>680</v>
      </c>
      <c r="C8" s="5">
        <v>2102</v>
      </c>
      <c r="D8" s="6">
        <f>C8/B8</f>
        <v>3.09117647058824</v>
      </c>
    </row>
    <row r="9" spans="1:4">
      <c r="A9" s="4" t="s">
        <v>224</v>
      </c>
      <c r="B9" s="5">
        <v>1603</v>
      </c>
      <c r="C9" s="5">
        <v>1614</v>
      </c>
      <c r="D9" s="6">
        <f>C9/B9</f>
        <v>1.00686213349969</v>
      </c>
    </row>
    <row r="10" spans="1:4">
      <c r="A10" s="4" t="s">
        <v>225</v>
      </c>
      <c r="B10" s="5">
        <v>29872</v>
      </c>
      <c r="C10" s="5">
        <v>27296</v>
      </c>
      <c r="D10" s="6">
        <f>C10/B10</f>
        <v>0.913765399035886</v>
      </c>
    </row>
    <row r="11" spans="1:4">
      <c r="A11" s="3" t="s">
        <v>32</v>
      </c>
      <c r="B11" s="3">
        <f>SUM(B4:B10)</f>
        <v>61756</v>
      </c>
      <c r="C11" s="3">
        <f>SUM(C4:C10)</f>
        <v>59493</v>
      </c>
      <c r="D11" s="8">
        <f>C11/B11</f>
        <v>0.963355787291923</v>
      </c>
    </row>
    <row r="12" spans="1:4">
      <c r="A12" s="4"/>
      <c r="B12" s="5"/>
      <c r="C12" s="5"/>
      <c r="D12" s="6"/>
    </row>
    <row r="13" spans="1:4">
      <c r="A13" s="4" t="s">
        <v>228</v>
      </c>
      <c r="B13" s="5">
        <v>43140</v>
      </c>
      <c r="C13" s="5">
        <v>43140</v>
      </c>
      <c r="D13" s="6">
        <f>C13/B13</f>
        <v>1</v>
      </c>
    </row>
    <row r="14" spans="1:4">
      <c r="A14" s="3" t="s">
        <v>164</v>
      </c>
      <c r="B14" s="3">
        <f>B11+B13</f>
        <v>104896</v>
      </c>
      <c r="C14" s="3">
        <f>C11+C13</f>
        <v>102633</v>
      </c>
      <c r="D14" s="8">
        <f>C14/B14</f>
        <v>0.97842625076266</v>
      </c>
    </row>
  </sheetData>
  <mergeCells count="1">
    <mergeCell ref="A1:D1"/>
  </mergeCells>
  <pageMargins left="0.7" right="0.7" top="0.75" bottom="0.75" header="0.3" footer="0.3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C5" sqref="C5"/>
    </sheetView>
  </sheetViews>
  <sheetFormatPr defaultColWidth="9" defaultRowHeight="18" outlineLevelCol="3"/>
  <cols>
    <col min="1" max="1" width="37.75" style="1" customWidth="1"/>
    <col min="2" max="3" width="9.25" style="1" customWidth="1"/>
    <col min="4" max="4" width="14" style="1" customWidth="1"/>
    <col min="5" max="16384" width="9" style="1"/>
  </cols>
  <sheetData>
    <row r="1" spans="1:4">
      <c r="A1" s="2" t="s">
        <v>229</v>
      </c>
      <c r="B1" s="2"/>
      <c r="C1" s="2"/>
      <c r="D1" s="2"/>
    </row>
    <row r="2" spans="1:4">
      <c r="A2" s="1" t="s">
        <v>230</v>
      </c>
      <c r="D2" s="1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4" t="s">
        <v>219</v>
      </c>
      <c r="B4" s="5"/>
      <c r="C4" s="5"/>
      <c r="D4" s="6"/>
    </row>
    <row r="5" spans="1:4">
      <c r="A5" s="4" t="s">
        <v>220</v>
      </c>
      <c r="B5" s="5">
        <v>9391</v>
      </c>
      <c r="C5" s="5">
        <v>10464</v>
      </c>
      <c r="D5" s="6">
        <f t="shared" ref="D5:D11" si="0">C5/B5</f>
        <v>1.11425833244596</v>
      </c>
    </row>
    <row r="6" spans="1:4">
      <c r="A6" s="4" t="s">
        <v>221</v>
      </c>
      <c r="B6" s="5">
        <v>10731</v>
      </c>
      <c r="C6" s="5">
        <v>10892</v>
      </c>
      <c r="D6" s="6">
        <f t="shared" si="0"/>
        <v>1.0150032615786</v>
      </c>
    </row>
    <row r="7" spans="1:4">
      <c r="A7" s="4" t="s">
        <v>222</v>
      </c>
      <c r="B7" s="5"/>
      <c r="C7" s="5"/>
      <c r="D7" s="6"/>
    </row>
    <row r="8" spans="1:4">
      <c r="A8" s="4" t="s">
        <v>223</v>
      </c>
      <c r="B8" s="5">
        <v>1011</v>
      </c>
      <c r="C8" s="5">
        <v>2472</v>
      </c>
      <c r="D8" s="6">
        <f t="shared" si="0"/>
        <v>2.44510385756677</v>
      </c>
    </row>
    <row r="9" spans="1:4">
      <c r="A9" s="4" t="s">
        <v>224</v>
      </c>
      <c r="B9" s="5">
        <v>1549</v>
      </c>
      <c r="C9" s="5">
        <v>1641</v>
      </c>
      <c r="D9" s="6">
        <f t="shared" si="0"/>
        <v>1.0593931568754</v>
      </c>
    </row>
    <row r="10" spans="1:4">
      <c r="A10" s="4" t="s">
        <v>225</v>
      </c>
      <c r="B10" s="5">
        <v>29872</v>
      </c>
      <c r="C10" s="5">
        <v>30902</v>
      </c>
      <c r="D10" s="6">
        <f t="shared" si="0"/>
        <v>1.03448044991966</v>
      </c>
    </row>
    <row r="11" spans="1:4">
      <c r="A11" s="3" t="s">
        <v>104</v>
      </c>
      <c r="B11" s="3">
        <f>SUM(B4:B10)</f>
        <v>52554</v>
      </c>
      <c r="C11" s="3">
        <f>SUM(C4:C10)</f>
        <v>56371</v>
      </c>
      <c r="D11" s="8">
        <f t="shared" si="0"/>
        <v>1.07263005670358</v>
      </c>
    </row>
  </sheetData>
  <mergeCells count="1">
    <mergeCell ref="A1:D1"/>
  </mergeCells>
  <pageMargins left="0.7" right="0.7" top="0.75" bottom="0.75" header="0.3" footer="0.3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C14" sqref="C14"/>
    </sheetView>
  </sheetViews>
  <sheetFormatPr defaultColWidth="9" defaultRowHeight="18" outlineLevelCol="3"/>
  <cols>
    <col min="1" max="1" width="37.75" style="1" customWidth="1"/>
    <col min="2" max="3" width="9.25" style="1" customWidth="1"/>
    <col min="4" max="4" width="14" style="1" customWidth="1"/>
    <col min="5" max="16384" width="9" style="1"/>
  </cols>
  <sheetData>
    <row r="1" spans="1:4">
      <c r="A1" s="2" t="s">
        <v>231</v>
      </c>
      <c r="B1" s="2"/>
      <c r="C1" s="2"/>
      <c r="D1" s="2"/>
    </row>
    <row r="2" spans="1:4">
      <c r="A2" s="1" t="s">
        <v>232</v>
      </c>
      <c r="D2" s="1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4" t="s">
        <v>219</v>
      </c>
      <c r="B4" s="5"/>
      <c r="C4" s="5"/>
      <c r="D4" s="6"/>
    </row>
    <row r="5" spans="1:4">
      <c r="A5" s="4" t="s">
        <v>220</v>
      </c>
      <c r="B5" s="5">
        <v>9391</v>
      </c>
      <c r="C5" s="5">
        <v>10464</v>
      </c>
      <c r="D5" s="6">
        <f t="shared" ref="D5:D11" si="0">C5/B5</f>
        <v>1.11425833244596</v>
      </c>
    </row>
    <row r="6" spans="1:4">
      <c r="A6" s="4" t="s">
        <v>221</v>
      </c>
      <c r="B6" s="5">
        <v>10731</v>
      </c>
      <c r="C6" s="5">
        <v>10892</v>
      </c>
      <c r="D6" s="6">
        <f t="shared" si="0"/>
        <v>1.0150032615786</v>
      </c>
    </row>
    <row r="7" spans="1:4">
      <c r="A7" s="4" t="s">
        <v>222</v>
      </c>
      <c r="B7" s="5"/>
      <c r="C7" s="5"/>
      <c r="D7" s="6"/>
    </row>
    <row r="8" spans="1:4">
      <c r="A8" s="4" t="s">
        <v>223</v>
      </c>
      <c r="B8" s="5">
        <v>1011</v>
      </c>
      <c r="C8" s="5">
        <v>2472</v>
      </c>
      <c r="D8" s="6">
        <f t="shared" si="0"/>
        <v>2.44510385756677</v>
      </c>
    </row>
    <row r="9" spans="1:4">
      <c r="A9" s="4" t="s">
        <v>224</v>
      </c>
      <c r="B9" s="5">
        <v>1549</v>
      </c>
      <c r="C9" s="5">
        <v>1641</v>
      </c>
      <c r="D9" s="6">
        <f t="shared" si="0"/>
        <v>1.0593931568754</v>
      </c>
    </row>
    <row r="10" spans="1:4">
      <c r="A10" s="4" t="s">
        <v>225</v>
      </c>
      <c r="B10" s="5">
        <v>29872</v>
      </c>
      <c r="C10" s="5">
        <v>30902</v>
      </c>
      <c r="D10" s="6">
        <f t="shared" si="0"/>
        <v>1.03448044991966</v>
      </c>
    </row>
    <row r="11" spans="1:4">
      <c r="A11" s="3" t="s">
        <v>104</v>
      </c>
      <c r="B11" s="3">
        <f>SUM(B4:B10)</f>
        <v>52554</v>
      </c>
      <c r="C11" s="3">
        <f>SUM(C4:C10)</f>
        <v>56371</v>
      </c>
      <c r="D11" s="8">
        <f t="shared" si="0"/>
        <v>1.07263005670358</v>
      </c>
    </row>
    <row r="12" spans="1:4">
      <c r="A12" s="4"/>
      <c r="B12" s="5"/>
      <c r="C12" s="5"/>
      <c r="D12" s="6"/>
    </row>
    <row r="13" spans="1:4">
      <c r="A13" s="4" t="s">
        <v>201</v>
      </c>
      <c r="B13" s="5">
        <v>52342</v>
      </c>
      <c r="C13" s="5">
        <v>46262</v>
      </c>
      <c r="D13" s="6">
        <f>C13/B13</f>
        <v>0.883840892591036</v>
      </c>
    </row>
    <row r="14" spans="1:4">
      <c r="A14" s="3" t="s">
        <v>181</v>
      </c>
      <c r="B14" s="3">
        <f>B11+B13</f>
        <v>104896</v>
      </c>
      <c r="C14" s="3">
        <f>C11+C13</f>
        <v>102633</v>
      </c>
      <c r="D14" s="8">
        <f>C14/B14</f>
        <v>0.97842625076266</v>
      </c>
    </row>
  </sheetData>
  <mergeCells count="1">
    <mergeCell ref="A1:D1"/>
  </mergeCells>
  <pageMargins left="0.7" right="0.7" top="0.75" bottom="0.75" header="0.3" footer="0.3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C19" sqref="C19"/>
    </sheetView>
  </sheetViews>
  <sheetFormatPr defaultColWidth="9" defaultRowHeight="18" outlineLevelCol="3"/>
  <cols>
    <col min="1" max="1" width="33.875" style="1" customWidth="1"/>
    <col min="2" max="3" width="9.25" style="1" customWidth="1"/>
    <col min="4" max="4" width="14" style="1" customWidth="1"/>
    <col min="5" max="16384" width="9" style="1"/>
  </cols>
  <sheetData>
    <row r="1" spans="1:4">
      <c r="A1" s="2" t="s">
        <v>233</v>
      </c>
      <c r="B1" s="2"/>
      <c r="C1" s="2"/>
      <c r="D1" s="2"/>
    </row>
    <row r="2" spans="1:4">
      <c r="A2" s="1" t="s">
        <v>234</v>
      </c>
      <c r="D2" s="1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4" t="s">
        <v>235</v>
      </c>
      <c r="B4" s="5">
        <v>316164</v>
      </c>
      <c r="C4" s="5">
        <v>376785</v>
      </c>
      <c r="D4" s="6">
        <f>C4/B4</f>
        <v>1.19173909743045</v>
      </c>
    </row>
    <row r="5" spans="1:4">
      <c r="A5" s="7" t="s">
        <v>236</v>
      </c>
      <c r="B5" s="5">
        <v>55000</v>
      </c>
      <c r="C5" s="5">
        <v>59028</v>
      </c>
      <c r="D5" s="6">
        <f t="shared" ref="D5:D11" si="0">C5/B5</f>
        <v>1.07323636363636</v>
      </c>
    </row>
    <row r="6" spans="1:4">
      <c r="A6" s="4" t="s">
        <v>237</v>
      </c>
      <c r="B6" s="5">
        <v>110271</v>
      </c>
      <c r="C6" s="5">
        <v>223905</v>
      </c>
      <c r="D6" s="6">
        <f t="shared" si="0"/>
        <v>2.03049759229535</v>
      </c>
    </row>
    <row r="7" spans="1:4">
      <c r="A7" s="7" t="s">
        <v>236</v>
      </c>
      <c r="B7" s="5">
        <v>29900</v>
      </c>
      <c r="C7" s="5">
        <v>75710</v>
      </c>
      <c r="D7" s="6">
        <f t="shared" si="0"/>
        <v>2.53210702341137</v>
      </c>
    </row>
    <row r="8" spans="1:4">
      <c r="A8" s="4" t="s">
        <v>238</v>
      </c>
      <c r="B8" s="5">
        <v>463</v>
      </c>
      <c r="C8" s="5">
        <v>286</v>
      </c>
      <c r="D8" s="6">
        <f t="shared" si="0"/>
        <v>0.617710583153348</v>
      </c>
    </row>
    <row r="9" spans="1:4">
      <c r="A9" s="7" t="s">
        <v>236</v>
      </c>
      <c r="B9" s="5">
        <v>459</v>
      </c>
      <c r="C9" s="5">
        <v>264</v>
      </c>
      <c r="D9" s="6">
        <f t="shared" si="0"/>
        <v>0.57516339869281</v>
      </c>
    </row>
    <row r="10" spans="1:4">
      <c r="A10" s="3" t="s">
        <v>32</v>
      </c>
      <c r="B10" s="3">
        <f>B4+B6+B8</f>
        <v>426898</v>
      </c>
      <c r="C10" s="3">
        <f>C4+C6+C8</f>
        <v>600976</v>
      </c>
      <c r="D10" s="8">
        <f t="shared" si="0"/>
        <v>1.40777422241379</v>
      </c>
    </row>
    <row r="11" spans="1:4">
      <c r="A11" s="4" t="s">
        <v>239</v>
      </c>
      <c r="B11" s="5">
        <f>B5+B7+B9</f>
        <v>85359</v>
      </c>
      <c r="C11" s="5">
        <f>C5+C7+C9</f>
        <v>135002</v>
      </c>
      <c r="D11" s="6">
        <f t="shared" si="0"/>
        <v>1.58157897819796</v>
      </c>
    </row>
  </sheetData>
  <mergeCells count="1">
    <mergeCell ref="A1:D1"/>
  </mergeCells>
  <pageMargins left="0.7" right="0.7" top="0.75" bottom="0.75" header="0.3" footer="0.3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C10" sqref="C10"/>
    </sheetView>
  </sheetViews>
  <sheetFormatPr defaultColWidth="9" defaultRowHeight="18" outlineLevelCol="3"/>
  <cols>
    <col min="1" max="1" width="33.875" style="1" customWidth="1"/>
    <col min="2" max="3" width="9.25" style="1" customWidth="1"/>
    <col min="4" max="4" width="14" style="1" customWidth="1"/>
    <col min="5" max="16384" width="9" style="1"/>
  </cols>
  <sheetData>
    <row r="1" spans="1:4">
      <c r="A1" s="2" t="s">
        <v>240</v>
      </c>
      <c r="B1" s="2"/>
      <c r="C1" s="2"/>
      <c r="D1" s="2"/>
    </row>
    <row r="2" spans="1:4">
      <c r="A2" s="1" t="s">
        <v>241</v>
      </c>
      <c r="D2" s="1" t="s">
        <v>2</v>
      </c>
    </row>
    <row r="3" spans="1:4">
      <c r="A3" s="3" t="s">
        <v>3</v>
      </c>
      <c r="B3" s="3" t="s">
        <v>4</v>
      </c>
      <c r="C3" s="3" t="s">
        <v>5</v>
      </c>
      <c r="D3" s="3" t="s">
        <v>6</v>
      </c>
    </row>
    <row r="4" spans="1:4">
      <c r="A4" s="4" t="s">
        <v>242</v>
      </c>
      <c r="B4" s="5">
        <v>316164</v>
      </c>
      <c r="C4" s="5">
        <v>376785</v>
      </c>
      <c r="D4" s="6">
        <f>C4/B4</f>
        <v>1.19173909743045</v>
      </c>
    </row>
    <row r="5" spans="1:4">
      <c r="A5" s="7" t="s">
        <v>243</v>
      </c>
      <c r="B5" s="5">
        <v>293719</v>
      </c>
      <c r="C5" s="5">
        <v>313004</v>
      </c>
      <c r="D5" s="6">
        <f t="shared" ref="D5:D11" si="0">C5/B5</f>
        <v>1.0656579928435</v>
      </c>
    </row>
    <row r="6" spans="1:4">
      <c r="A6" s="4" t="s">
        <v>244</v>
      </c>
      <c r="B6" s="5">
        <v>110271</v>
      </c>
      <c r="C6" s="5">
        <v>223905</v>
      </c>
      <c r="D6" s="6">
        <f t="shared" si="0"/>
        <v>2.03049759229535</v>
      </c>
    </row>
    <row r="7" spans="1:4">
      <c r="A7" s="7" t="s">
        <v>243</v>
      </c>
      <c r="B7" s="5">
        <v>91721</v>
      </c>
      <c r="C7" s="5">
        <v>181707</v>
      </c>
      <c r="D7" s="6">
        <f t="shared" si="0"/>
        <v>1.98108393933777</v>
      </c>
    </row>
    <row r="8" spans="1:4">
      <c r="A8" s="4" t="s">
        <v>245</v>
      </c>
      <c r="B8" s="5">
        <v>463</v>
      </c>
      <c r="C8" s="5">
        <v>286</v>
      </c>
      <c r="D8" s="6">
        <f t="shared" si="0"/>
        <v>0.617710583153348</v>
      </c>
    </row>
    <row r="9" spans="1:4">
      <c r="A9" s="7" t="s">
        <v>243</v>
      </c>
      <c r="B9" s="5">
        <v>232</v>
      </c>
      <c r="C9" s="5">
        <v>228</v>
      </c>
      <c r="D9" s="6">
        <f t="shared" si="0"/>
        <v>0.982758620689655</v>
      </c>
    </row>
    <row r="10" spans="1:4">
      <c r="A10" s="3" t="s">
        <v>104</v>
      </c>
      <c r="B10" s="3">
        <f>B4+B6+B8</f>
        <v>426898</v>
      </c>
      <c r="C10" s="3">
        <f>C4+C6+C8</f>
        <v>600976</v>
      </c>
      <c r="D10" s="8">
        <f t="shared" si="0"/>
        <v>1.40777422241379</v>
      </c>
    </row>
    <row r="11" spans="1:4">
      <c r="A11" s="4" t="s">
        <v>246</v>
      </c>
      <c r="B11" s="5">
        <f>B5+B7+B9</f>
        <v>385672</v>
      </c>
      <c r="C11" s="5">
        <f>C5+C7+C9</f>
        <v>494939</v>
      </c>
      <c r="D11" s="6">
        <f t="shared" si="0"/>
        <v>1.28331587462922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21</vt:i4>
      </vt:variant>
    </vt:vector>
  </HeadingPairs>
  <TitlesOfParts>
    <vt:vector size="21" baseType="lpstr">
      <vt:lpstr>2021年一般公共预算收入执行情况表</vt:lpstr>
      <vt:lpstr>2021年一般公共预算收入执行情况</vt:lpstr>
      <vt:lpstr>2021年一般公共预算支出执行情况</vt:lpstr>
      <vt:lpstr>2021年本级一般公共预算支出执行情况表</vt:lpstr>
      <vt:lpstr>2021年秭归县县本级基本支出执行情况表</vt:lpstr>
      <vt:lpstr>2021年秭归县一般债务限额表</vt:lpstr>
      <vt:lpstr>2021年政府性基金收入执行情况表</vt:lpstr>
      <vt:lpstr>2021年秭归县本级政府性基金收入执行情况表</vt:lpstr>
      <vt:lpstr>2021年秭归县政府性基金支出执行情况表</vt:lpstr>
      <vt:lpstr>2021年秭归县本级政府性基金支出执行情况表</vt:lpstr>
      <vt:lpstr>2021年秭归县专项债务限额表</vt:lpstr>
      <vt:lpstr>2021年秭归县国有资本经营收入执行情况表</vt:lpstr>
      <vt:lpstr>2021年秭归县本级国有资本经营收入执行情况表</vt:lpstr>
      <vt:lpstr>2021年秭归县国有资本经营支出执行情况表</vt:lpstr>
      <vt:lpstr>2021年秭归县本级国有资本经营支出执行情况表</vt:lpstr>
      <vt:lpstr>2021年秭归县社会保险基金收入执行情况表</vt:lpstr>
      <vt:lpstr>2021年秭归县本级社会保险基金收入执行情况表</vt:lpstr>
      <vt:lpstr>2021年秭归县社会保险基金支出执行情况表</vt:lpstr>
      <vt:lpstr>2021年秭归县本级社会保险基金支出执行情况表</vt:lpstr>
      <vt:lpstr>2021秭归县财政收入执行情况</vt:lpstr>
      <vt:lpstr>2021年秭归县财政支出执行情况表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2021-03-11T02:06:00Z</dcterms:created>
  <dcterms:modified xsi:type="dcterms:W3CDTF">2022-02-28T02:57:18Z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B944FF87C965488BBBA48359BCA0DF59</vt:lpwstr>
  </property>
  <property fmtid="{D5CDD505-2E9C-101B-9397-08002B2CF9AE}" pid="3" name="KSOProductBuildVer">
    <vt:lpwstr>2052-11.1.0.10700</vt:lpwstr>
  </property>
  <property fmtid="{D5CDD505-2E9C-101B-9397-08002B2CF9AE}" pid="4" name="KSOReadingLayout">
    <vt:bool>true</vt:bool>
  </property>
</Properties>
</file>